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5360" windowHeight="7935" tabRatio="756" activeTab="12"/>
  </bookViews>
  <sheets>
    <sheet name="Lähtis" sheetId="1" r:id="rId1"/>
    <sheet name="Käsin" sheetId="2" r:id="rId2"/>
    <sheet name="PDA" sheetId="3" r:id="rId3"/>
    <sheet name="Ek 1" sheetId="4" r:id="rId4"/>
    <sheet name="Ek 2" sheetId="5" r:id="rId5"/>
    <sheet name="Ek 3" sheetId="6" r:id="rId6"/>
    <sheet name="Ek 4" sheetId="7" r:id="rId7"/>
    <sheet name="Ek 5" sheetId="8" r:id="rId8"/>
    <sheet name="Ek 6" sheetId="9" r:id="rId9"/>
    <sheet name="Ek 7" sheetId="10" r:id="rId10"/>
    <sheet name="Ek 8" sheetId="11" r:id="rId11"/>
    <sheet name="Ek 9" sheetId="12" r:id="rId12"/>
    <sheet name="LOPPUTULOKSET" sheetId="13" r:id="rId13"/>
    <sheet name="Penalties &amp; Retirements" sheetId="14" r:id="rId14"/>
  </sheets>
  <definedNames>
    <definedName name="_xlnm.Print_Area" localSheetId="0">'Lähtis'!$A$1:$G$53</definedName>
  </definedNames>
  <calcPr fullCalcOnLoad="1"/>
</workbook>
</file>

<file path=xl/sharedStrings.xml><?xml version="1.0" encoding="utf-8"?>
<sst xmlns="http://schemas.openxmlformats.org/spreadsheetml/2006/main" count="1251" uniqueCount="195">
  <si>
    <t>EK 1</t>
  </si>
  <si>
    <t>EK 2</t>
  </si>
  <si>
    <t>EK 3</t>
  </si>
  <si>
    <t>EK 4</t>
  </si>
  <si>
    <t>EK 5</t>
  </si>
  <si>
    <t>EK 6</t>
  </si>
  <si>
    <t>Yht</t>
  </si>
  <si>
    <t>Toofast</t>
  </si>
  <si>
    <t>Ero nro 1</t>
  </si>
  <si>
    <t>Ero edelliseen</t>
  </si>
  <si>
    <t>Lipasti</t>
  </si>
  <si>
    <t>Crazy</t>
  </si>
  <si>
    <t>Jyri</t>
  </si>
  <si>
    <t>Ami</t>
  </si>
  <si>
    <t>Selibaatti</t>
  </si>
  <si>
    <t>Ero</t>
  </si>
  <si>
    <t>Simi</t>
  </si>
  <si>
    <t>Rise</t>
  </si>
  <si>
    <t>Haatsi</t>
  </si>
  <si>
    <t>Sari</t>
  </si>
  <si>
    <t>Kalle</t>
  </si>
  <si>
    <t>Tumu</t>
  </si>
  <si>
    <t>Jaguels</t>
  </si>
  <si>
    <t>Jone</t>
  </si>
  <si>
    <t>Luokittainen tilanne</t>
  </si>
  <si>
    <t>n1</t>
  </si>
  <si>
    <t>Luokka</t>
  </si>
  <si>
    <t>EK 7</t>
  </si>
  <si>
    <t>EK 8</t>
  </si>
  <si>
    <t>EK 9</t>
  </si>
  <si>
    <t>h1</t>
  </si>
  <si>
    <t>A1</t>
  </si>
  <si>
    <t>N2</t>
  </si>
  <si>
    <t>1.</t>
  </si>
  <si>
    <t>2.</t>
  </si>
  <si>
    <t>3.</t>
  </si>
  <si>
    <t>4.</t>
  </si>
  <si>
    <t>5.</t>
  </si>
  <si>
    <t>Ero no 1</t>
  </si>
  <si>
    <t>Yleiskilpailu</t>
  </si>
  <si>
    <t>Ek 1 jälkeen</t>
  </si>
  <si>
    <t>Ek:n jälkeen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</si>
  <si>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</si>
  <si>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</si>
  <si>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</si>
  <si>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</si>
  <si>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</si>
  <si>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</si>
  <si>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</si>
  <si>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</si>
  <si>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</si>
  <si>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</si>
  <si>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PDA-ralli</t>
  </si>
  <si>
    <t>Ek 2 jälkeen</t>
  </si>
  <si>
    <t>Homos</t>
  </si>
  <si>
    <t>Jouninpohja II</t>
  </si>
  <si>
    <t>Jouninpohja</t>
  </si>
  <si>
    <t>Ek 3 jälkeen</t>
  </si>
  <si>
    <t>Ek 4 jälkeen</t>
  </si>
  <si>
    <t>Ek 5 jälkeen</t>
  </si>
  <si>
    <t>Viitaniemi Cirquit</t>
  </si>
  <si>
    <t>Kaalimaa</t>
  </si>
  <si>
    <t>LVI-janssonin kiusaus</t>
  </si>
  <si>
    <t>Kypsälä</t>
  </si>
  <si>
    <t>Pitkonen</t>
  </si>
  <si>
    <t>Paven Patikko</t>
  </si>
  <si>
    <t>Ek 6 jälkeen</t>
  </si>
  <si>
    <t>Ek 7 jälkeen</t>
  </si>
  <si>
    <t>Ek 8 jälkeen</t>
  </si>
  <si>
    <t>Ek 9 jälkeen</t>
  </si>
  <si>
    <t>Ek 9:n jälkeen</t>
  </si>
  <si>
    <t>Ek 9:n aika</t>
  </si>
  <si>
    <t>Ek 8:n aika</t>
  </si>
  <si>
    <t>Ek 8:n jälkeen</t>
  </si>
  <si>
    <t>Ek 7:n aika</t>
  </si>
  <si>
    <t>Ek 7:n jälkeen</t>
  </si>
  <si>
    <t>Ek 6:n aika</t>
  </si>
  <si>
    <t>Ek 6:n jälkeen</t>
  </si>
  <si>
    <t>Ek 5:n aika</t>
  </si>
  <si>
    <t>Ek 4:n aika</t>
  </si>
  <si>
    <t>Ek 4:n jälkeen</t>
  </si>
  <si>
    <t>Ek 3:n aika</t>
  </si>
  <si>
    <t>Ek 3:n jälkeen</t>
  </si>
  <si>
    <t>Ek 2:n aika</t>
  </si>
  <si>
    <t>Ek 2:n jälkeen</t>
  </si>
  <si>
    <t>Ek 1:n aika</t>
  </si>
  <si>
    <t>Ek 1:n jälkeen</t>
  </si>
  <si>
    <r>
      <t xml:space="preserve">Aikojen syöttö:       </t>
    </r>
    <r>
      <rPr>
        <b/>
        <sz val="10"/>
        <rFont val="Arial"/>
        <family val="2"/>
      </rPr>
      <t>Minuutit : sekunnit , kymmenykset</t>
    </r>
  </si>
  <si>
    <t>Keskeyttäneet:</t>
  </si>
  <si>
    <t>Ek 1 Jälk.</t>
  </si>
  <si>
    <t>Ek 4 Jälk.</t>
  </si>
  <si>
    <t>Peruutus - ennen lähtöä</t>
  </si>
  <si>
    <t>Ek 1 Lähtö</t>
  </si>
  <si>
    <t>20 s</t>
  </si>
  <si>
    <t>Myöhästyminen 2 min</t>
  </si>
  <si>
    <t>10 s</t>
  </si>
  <si>
    <t>Tauko</t>
  </si>
  <si>
    <t>Oikasu Ek:lla 3</t>
  </si>
  <si>
    <t>AT-virhepisteet:</t>
  </si>
  <si>
    <t>Syy:</t>
  </si>
  <si>
    <t>Paikka:</t>
  </si>
  <si>
    <t>*</t>
  </si>
  <si>
    <t>At 20 s</t>
  </si>
  <si>
    <t>AT</t>
  </si>
  <si>
    <t xml:space="preserve">3.11.2007 HIMANENRACING.COM                                          </t>
  </si>
  <si>
    <t xml:space="preserve">  </t>
  </si>
  <si>
    <t xml:space="preserve">PDA-ralli          </t>
  </si>
  <si>
    <t xml:space="preserve">KILPAILUUN HYVÄKSYTYT        </t>
  </si>
  <si>
    <t xml:space="preserve">Tuloslaskenta: TENA, Leistiö                                      </t>
  </si>
  <si>
    <t>lähtö 10:01</t>
  </si>
  <si>
    <t>r/l</t>
  </si>
  <si>
    <t xml:space="preserve">                                         </t>
  </si>
  <si>
    <t xml:space="preserve">Vihannespörssi                </t>
  </si>
  <si>
    <t>n1    Ylei</t>
  </si>
  <si>
    <t xml:space="preserve">      </t>
  </si>
  <si>
    <t xml:space="preserve">                </t>
  </si>
  <si>
    <t xml:space="preserve">VW Golf GTI 16V     </t>
  </si>
  <si>
    <t xml:space="preserve">ED-Powerdrink              </t>
  </si>
  <si>
    <t xml:space="preserve">              </t>
  </si>
  <si>
    <t xml:space="preserve">Datsun 100A  </t>
  </si>
  <si>
    <t xml:space="preserve">Autohajottamo Selivaara KY          </t>
  </si>
  <si>
    <t xml:space="preserve">          </t>
  </si>
  <si>
    <t xml:space="preserve">Toyota Corolla WRC     </t>
  </si>
  <si>
    <t xml:space="preserve">                   </t>
  </si>
  <si>
    <t xml:space="preserve">Eros-Sex               </t>
  </si>
  <si>
    <t xml:space="preserve">                    </t>
  </si>
  <si>
    <t xml:space="preserve">Toyota Celica GT4          </t>
  </si>
  <si>
    <t xml:space="preserve">tmi. Lämpönen Kauko            </t>
  </si>
  <si>
    <t xml:space="preserve">        </t>
  </si>
  <si>
    <t xml:space="preserve">Ford Escort RS2000           </t>
  </si>
  <si>
    <t xml:space="preserve">Rakentajan Konevuokraamo             </t>
  </si>
  <si>
    <t xml:space="preserve">            </t>
  </si>
  <si>
    <t xml:space="preserve">BMW 1600TI       </t>
  </si>
  <si>
    <t xml:space="preserve">Jukka´s Motors             </t>
  </si>
  <si>
    <t xml:space="preserve">Skoda Fabia WRC       </t>
  </si>
  <si>
    <t xml:space="preserve">Samisilk ltd.            </t>
  </si>
  <si>
    <t xml:space="preserve">                     </t>
  </si>
  <si>
    <t xml:space="preserve">Opel Astra GSI     </t>
  </si>
  <si>
    <t xml:space="preserve">DHL Logistics                </t>
  </si>
  <si>
    <t xml:space="preserve">Wartburg 353     </t>
  </si>
  <si>
    <t xml:space="preserve">SUTII Oy              </t>
  </si>
  <si>
    <t xml:space="preserve">Toyota Corolla DX WRC     </t>
  </si>
  <si>
    <t xml:space="preserve">Parturi-Kampaamo Mussukka       </t>
  </si>
  <si>
    <t xml:space="preserve">Mitsubishi Galant VR4      </t>
  </si>
  <si>
    <t xml:space="preserve">Hoffnar Lilliput          </t>
  </si>
  <si>
    <t xml:space="preserve">Isuzu Bellett         </t>
  </si>
  <si>
    <t xml:space="preserve">Puma              </t>
  </si>
  <si>
    <t xml:space="preserve">Mazda 121           </t>
  </si>
  <si>
    <t xml:space="preserve">S.A. int          </t>
  </si>
  <si>
    <t xml:space="preserve">                  </t>
  </si>
  <si>
    <t xml:space="preserve">Pösö WRC           </t>
  </si>
  <si>
    <t>Stobart Ford</t>
  </si>
  <si>
    <t>Ford Fiesta ST</t>
  </si>
  <si>
    <t xml:space="preserve">14. </t>
  </si>
  <si>
    <t xml:space="preserve">13.   </t>
  </si>
  <si>
    <t xml:space="preserve">10.               </t>
  </si>
  <si>
    <t xml:space="preserve">9.                </t>
  </si>
  <si>
    <t xml:space="preserve">8. </t>
  </si>
  <si>
    <t xml:space="preserve">7.              </t>
  </si>
  <si>
    <t xml:space="preserve">6. </t>
  </si>
  <si>
    <t xml:space="preserve">5.                  </t>
  </si>
  <si>
    <t xml:space="preserve">4. </t>
  </si>
  <si>
    <t xml:space="preserve">3.  </t>
  </si>
  <si>
    <t xml:space="preserve">2.          </t>
  </si>
  <si>
    <t xml:space="preserve">No                              </t>
  </si>
  <si>
    <t>Ohjaajat</t>
  </si>
  <si>
    <t xml:space="preserve">Ilmoittaja                </t>
  </si>
  <si>
    <t>Auto</t>
  </si>
  <si>
    <t>Muurahaiskeko</t>
  </si>
  <si>
    <t xml:space="preserve">Tawast </t>
  </si>
  <si>
    <t>Antti</t>
  </si>
  <si>
    <t>Seli(baatti)vaara</t>
  </si>
  <si>
    <t>Janne</t>
  </si>
  <si>
    <t>Eronen</t>
  </si>
  <si>
    <t>Henrikson</t>
  </si>
  <si>
    <t>Liima</t>
  </si>
  <si>
    <t>Haatanen</t>
  </si>
  <si>
    <t>Kekkilä</t>
  </si>
  <si>
    <t>Miika</t>
  </si>
  <si>
    <t>Mattola</t>
  </si>
  <si>
    <t>Keskinen</t>
  </si>
  <si>
    <t>Tammisenmäki</t>
  </si>
  <si>
    <t>Jaquels</t>
  </si>
  <si>
    <t>Lyhkänen</t>
  </si>
  <si>
    <t>Gulli</t>
  </si>
  <si>
    <t>Artsi</t>
  </si>
  <si>
    <t>Kainulainen</t>
  </si>
  <si>
    <t>Oikasu Ek:lla 9</t>
  </si>
  <si>
    <t>Maali</t>
  </si>
  <si>
    <t>5 s</t>
  </si>
  <si>
    <t>LOPPUTULOKSET</t>
  </si>
  <si>
    <t>Puolen euron vika</t>
  </si>
  <si>
    <t>Växellooda</t>
  </si>
  <si>
    <t>Alajalanpallo</t>
  </si>
  <si>
    <t>Luokittaiset lopputulokset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</si>
</sst>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h]:mm:ss.0"/>
    <numFmt numFmtId="173" formatCode="h:mm:ss.0"/>
    <numFmt numFmtId="174" formatCode="mm:ss.00"/>
    <numFmt numFmtId="175" formatCode="mm:ss.0;@"/>
    <numFmt numFmtId="176" formatCode="[h]:mm:ss;@"/>
    <numFmt numFmtId="177" formatCode="&quot;Kyllä&quot;;&quot;Kyllä&quot;;&quot;Ei&quot;"/>
    <numFmt numFmtId="178" formatCode="&quot;Tosi&quot;;&quot;Tosi&quot;;&quot;Epätosi&quot;"/>
    <numFmt numFmtId="179" formatCode="&quot;Käytössä&quot;;&quot;Käytössä&quot;;&quot;Ei käytössä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8"/>
      <name val="Arial Unicode MS"/>
      <family val="2"/>
    </font>
    <font>
      <sz val="14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174" fontId="0" fillId="0" borderId="0" xfId="0" applyNumberFormat="1" applyAlignment="1">
      <alignment horizontal="center"/>
    </xf>
    <xf numFmtId="174" fontId="0" fillId="0" borderId="2" xfId="0" applyNumberFormat="1" applyBorder="1" applyAlignment="1">
      <alignment horizontal="center"/>
    </xf>
    <xf numFmtId="174" fontId="0" fillId="0" borderId="3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47" fontId="5" fillId="0" borderId="0" xfId="0" applyNumberFormat="1" applyFont="1" applyAlignment="1">
      <alignment horizontal="center"/>
    </xf>
    <xf numFmtId="47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47" fontId="0" fillId="2" borderId="0" xfId="0" applyNumberFormat="1" applyFill="1" applyAlignment="1">
      <alignment horizontal="center"/>
    </xf>
    <xf numFmtId="47" fontId="3" fillId="2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3" fillId="0" borderId="4" xfId="0" applyFont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9" fillId="3" borderId="0" xfId="0" applyFont="1" applyFill="1" applyAlignment="1">
      <alignment horizontal="left"/>
    </xf>
    <xf numFmtId="174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C5" sqref="C5"/>
    </sheetView>
  </sheetViews>
  <sheetFormatPr defaultColWidth="9.140625" defaultRowHeight="12.75"/>
  <cols>
    <col min="1" max="1" width="4.421875" style="0" customWidth="1"/>
    <col min="2" max="2" width="7.140625" style="0" customWidth="1"/>
    <col min="3" max="3" width="19.00390625" style="0" customWidth="1"/>
    <col min="5" max="5" width="24.57421875" style="0" bestFit="1" customWidth="1"/>
    <col min="6" max="6" width="10.140625" style="0" bestFit="1" customWidth="1"/>
  </cols>
  <sheetData>
    <row r="1" spans="1:7" ht="20.25">
      <c r="A1" s="36" t="s">
        <v>106</v>
      </c>
      <c r="B1" s="37"/>
      <c r="C1" s="37"/>
      <c r="D1" s="37" t="s">
        <v>107</v>
      </c>
      <c r="E1" s="37"/>
      <c r="F1" s="38">
        <v>39389</v>
      </c>
      <c r="G1" s="37"/>
    </row>
    <row r="2" spans="1:7" ht="13.5">
      <c r="A2" s="39" t="s">
        <v>104</v>
      </c>
      <c r="B2" s="37"/>
      <c r="C2" s="37"/>
      <c r="D2" s="37"/>
      <c r="E2" s="37"/>
      <c r="F2" s="37"/>
      <c r="G2" s="37"/>
    </row>
    <row r="3" spans="1:7" ht="13.5">
      <c r="A3" s="39" t="s">
        <v>108</v>
      </c>
      <c r="B3" s="37"/>
      <c r="C3" s="37"/>
      <c r="D3" s="37"/>
      <c r="E3" s="37"/>
      <c r="F3" s="37" t="s">
        <v>109</v>
      </c>
      <c r="G3" s="37"/>
    </row>
    <row r="4" spans="1:7" ht="13.5">
      <c r="A4" s="39"/>
      <c r="B4" s="37"/>
      <c r="C4" s="37"/>
      <c r="D4" s="37"/>
      <c r="E4" s="37"/>
      <c r="F4" s="37"/>
      <c r="G4" s="37"/>
    </row>
    <row r="5" spans="1:7" ht="13.5">
      <c r="A5" s="39"/>
      <c r="B5" s="37"/>
      <c r="C5" s="37"/>
      <c r="D5" s="37"/>
      <c r="E5" s="37"/>
      <c r="F5" s="37"/>
      <c r="G5" s="37"/>
    </row>
    <row r="6" spans="1:7" ht="13.5">
      <c r="A6" s="39" t="s">
        <v>164</v>
      </c>
      <c r="B6" s="37" t="s">
        <v>165</v>
      </c>
      <c r="C6" s="37"/>
      <c r="D6" s="37" t="s">
        <v>166</v>
      </c>
      <c r="E6" s="37"/>
      <c r="F6" s="37" t="s">
        <v>110</v>
      </c>
      <c r="G6" s="37"/>
    </row>
    <row r="7" spans="1:7" ht="13.5">
      <c r="A7" s="39"/>
      <c r="B7" s="37"/>
      <c r="C7" s="37"/>
      <c r="D7" s="37" t="s">
        <v>167</v>
      </c>
      <c r="E7" s="37"/>
      <c r="F7" s="37"/>
      <c r="G7" s="37"/>
    </row>
    <row r="8" spans="1:7" ht="13.5">
      <c r="A8" s="39" t="s">
        <v>111</v>
      </c>
      <c r="B8" s="37"/>
      <c r="C8" s="37"/>
      <c r="D8" s="37"/>
      <c r="E8" s="37"/>
      <c r="F8" s="37"/>
      <c r="G8" s="37"/>
    </row>
    <row r="9" spans="1:7" ht="12.75">
      <c r="A9" s="40" t="s">
        <v>33</v>
      </c>
      <c r="B9" s="37" t="s">
        <v>13</v>
      </c>
      <c r="C9" s="37" t="s">
        <v>168</v>
      </c>
      <c r="D9" s="37" t="s">
        <v>112</v>
      </c>
      <c r="E9" s="37"/>
      <c r="F9" s="37" t="s">
        <v>113</v>
      </c>
      <c r="G9" s="37"/>
    </row>
    <row r="10" spans="1:7" ht="13.5">
      <c r="A10" s="41" t="s">
        <v>114</v>
      </c>
      <c r="B10" s="37"/>
      <c r="C10" s="37" t="s">
        <v>115</v>
      </c>
      <c r="D10" s="37" t="s">
        <v>116</v>
      </c>
      <c r="E10" s="37"/>
      <c r="F10" s="37"/>
      <c r="G10" s="37"/>
    </row>
    <row r="11" spans="1:7" ht="13.5">
      <c r="A11" s="41" t="s">
        <v>105</v>
      </c>
      <c r="B11" s="37"/>
      <c r="C11" s="37"/>
      <c r="D11" s="37"/>
      <c r="E11" s="37"/>
      <c r="F11" s="37"/>
      <c r="G11" s="37"/>
    </row>
    <row r="12" spans="1:7" ht="12.75">
      <c r="A12" s="40" t="s">
        <v>163</v>
      </c>
      <c r="B12" s="37" t="s">
        <v>7</v>
      </c>
      <c r="C12" s="37" t="s">
        <v>169</v>
      </c>
      <c r="D12" s="37" t="s">
        <v>117</v>
      </c>
      <c r="E12" s="37"/>
      <c r="F12" s="37" t="s">
        <v>30</v>
      </c>
      <c r="G12" s="37"/>
    </row>
    <row r="13" spans="1:7" ht="12.75">
      <c r="A13" s="40" t="s">
        <v>114</v>
      </c>
      <c r="B13" s="37"/>
      <c r="C13" s="37" t="s">
        <v>118</v>
      </c>
      <c r="D13" s="37" t="s">
        <v>119</v>
      </c>
      <c r="E13" s="37"/>
      <c r="F13" s="37"/>
      <c r="G13" s="37"/>
    </row>
    <row r="14" spans="1:7" ht="12.75">
      <c r="A14" s="40" t="s">
        <v>105</v>
      </c>
      <c r="B14" s="37"/>
      <c r="C14" s="37"/>
      <c r="D14" s="37"/>
      <c r="E14" s="37"/>
      <c r="F14" s="37"/>
      <c r="G14" s="37"/>
    </row>
    <row r="15" spans="1:7" ht="12.75">
      <c r="A15" s="40" t="s">
        <v>162</v>
      </c>
      <c r="B15" s="37" t="s">
        <v>170</v>
      </c>
      <c r="C15" s="37" t="s">
        <v>171</v>
      </c>
      <c r="D15" s="37" t="s">
        <v>120</v>
      </c>
      <c r="E15" s="37"/>
      <c r="F15" s="37" t="s">
        <v>31</v>
      </c>
      <c r="G15" s="37"/>
    </row>
    <row r="16" spans="1:7" ht="12.75">
      <c r="A16" s="40" t="s">
        <v>114</v>
      </c>
      <c r="B16" s="37"/>
      <c r="C16" s="37" t="s">
        <v>121</v>
      </c>
      <c r="D16" s="37" t="s">
        <v>122</v>
      </c>
      <c r="E16" s="37"/>
      <c r="F16" s="37"/>
      <c r="G16" s="37"/>
    </row>
    <row r="17" spans="1:7" ht="12.75">
      <c r="A17" s="40" t="s">
        <v>105</v>
      </c>
      <c r="B17" s="37"/>
      <c r="C17" s="37"/>
      <c r="D17" s="37"/>
      <c r="E17" s="37"/>
      <c r="F17" s="37"/>
      <c r="G17" s="37"/>
    </row>
    <row r="18" spans="1:7" ht="12.75">
      <c r="A18" s="40" t="s">
        <v>161</v>
      </c>
      <c r="B18" s="37" t="s">
        <v>172</v>
      </c>
      <c r="C18" s="37" t="s">
        <v>173</v>
      </c>
      <c r="D18" s="37" t="s">
        <v>124</v>
      </c>
      <c r="E18" s="37"/>
      <c r="F18" s="37" t="s">
        <v>32</v>
      </c>
      <c r="G18" s="37"/>
    </row>
    <row r="19" spans="1:7" ht="12.75">
      <c r="A19" s="40" t="s">
        <v>114</v>
      </c>
      <c r="B19" s="37"/>
      <c r="C19" s="37" t="s">
        <v>125</v>
      </c>
      <c r="D19" s="37" t="s">
        <v>126</v>
      </c>
      <c r="E19" s="37"/>
      <c r="F19" s="37"/>
      <c r="G19" s="37"/>
    </row>
    <row r="20" spans="1:7" ht="12.75">
      <c r="A20" s="40" t="s">
        <v>105</v>
      </c>
      <c r="B20" s="37"/>
      <c r="C20" s="37"/>
      <c r="D20" s="37"/>
      <c r="E20" s="37"/>
      <c r="F20" s="37"/>
      <c r="G20" s="37"/>
    </row>
    <row r="21" spans="1:7" ht="12.75">
      <c r="A21" s="40" t="s">
        <v>160</v>
      </c>
      <c r="B21" s="37" t="s">
        <v>16</v>
      </c>
      <c r="C21" s="37" t="s">
        <v>174</v>
      </c>
      <c r="D21" s="37" t="s">
        <v>127</v>
      </c>
      <c r="E21" s="37"/>
      <c r="F21" s="37" t="s">
        <v>25</v>
      </c>
      <c r="G21" s="37"/>
    </row>
    <row r="22" spans="1:7" ht="12.75">
      <c r="A22" s="40" t="s">
        <v>114</v>
      </c>
      <c r="B22" s="37"/>
      <c r="C22" s="37" t="s">
        <v>128</v>
      </c>
      <c r="D22" s="37" t="s">
        <v>129</v>
      </c>
      <c r="E22" s="37"/>
      <c r="F22" s="37"/>
      <c r="G22" s="37"/>
    </row>
    <row r="23" spans="1:7" ht="12.75">
      <c r="A23" s="40" t="s">
        <v>105</v>
      </c>
      <c r="B23" s="37"/>
      <c r="C23" s="37"/>
      <c r="D23" s="37"/>
      <c r="E23" s="37"/>
      <c r="F23" s="37"/>
      <c r="G23" s="37"/>
    </row>
    <row r="24" spans="1:7" ht="12.75">
      <c r="A24" s="40" t="s">
        <v>159</v>
      </c>
      <c r="B24" s="37" t="s">
        <v>17</v>
      </c>
      <c r="C24" s="37" t="s">
        <v>175</v>
      </c>
      <c r="D24" s="37" t="s">
        <v>130</v>
      </c>
      <c r="E24" s="37"/>
      <c r="F24" s="37" t="s">
        <v>30</v>
      </c>
      <c r="G24" s="37"/>
    </row>
    <row r="25" spans="1:7" ht="12.75">
      <c r="A25" s="40" t="s">
        <v>114</v>
      </c>
      <c r="B25" s="37"/>
      <c r="C25" s="37" t="s">
        <v>131</v>
      </c>
      <c r="D25" s="37" t="s">
        <v>132</v>
      </c>
      <c r="E25" s="37"/>
      <c r="F25" s="37"/>
      <c r="G25" s="37"/>
    </row>
    <row r="26" spans="1:7" ht="12.75">
      <c r="A26" s="40" t="s">
        <v>105</v>
      </c>
      <c r="B26" s="37"/>
      <c r="C26" s="37"/>
      <c r="D26" s="37"/>
      <c r="E26" s="37"/>
      <c r="F26" s="37"/>
      <c r="G26" s="37"/>
    </row>
    <row r="27" spans="1:7" ht="12.75">
      <c r="A27" s="40" t="s">
        <v>158</v>
      </c>
      <c r="B27" s="37" t="s">
        <v>18</v>
      </c>
      <c r="C27" s="37" t="s">
        <v>176</v>
      </c>
      <c r="D27" s="37" t="s">
        <v>133</v>
      </c>
      <c r="E27" s="37"/>
      <c r="F27" s="37" t="s">
        <v>31</v>
      </c>
      <c r="G27" s="37"/>
    </row>
    <row r="28" spans="1:7" ht="12.75">
      <c r="A28" s="40" t="s">
        <v>114</v>
      </c>
      <c r="B28" s="37"/>
      <c r="C28" s="37" t="s">
        <v>123</v>
      </c>
      <c r="D28" s="37" t="s">
        <v>134</v>
      </c>
      <c r="E28" s="37"/>
      <c r="F28" s="37"/>
      <c r="G28" s="37"/>
    </row>
    <row r="29" spans="1:7" ht="12.75">
      <c r="A29" s="40" t="s">
        <v>105</v>
      </c>
      <c r="B29" s="37"/>
      <c r="C29" s="37"/>
      <c r="D29" s="37"/>
      <c r="E29" s="37"/>
      <c r="F29" s="37"/>
      <c r="G29" s="37"/>
    </row>
    <row r="30" spans="1:7" ht="12.75">
      <c r="A30" s="40" t="s">
        <v>157</v>
      </c>
      <c r="B30" s="37" t="s">
        <v>19</v>
      </c>
      <c r="C30" s="37" t="s">
        <v>177</v>
      </c>
      <c r="D30" s="37" t="s">
        <v>135</v>
      </c>
      <c r="E30" s="37"/>
      <c r="F30" s="37" t="s">
        <v>25</v>
      </c>
      <c r="G30" s="37"/>
    </row>
    <row r="31" spans="1:7" ht="12.75">
      <c r="A31" s="40" t="s">
        <v>114</v>
      </c>
      <c r="B31" s="37" t="s">
        <v>136</v>
      </c>
      <c r="C31" s="37"/>
      <c r="D31" s="37" t="s">
        <v>137</v>
      </c>
      <c r="E31" s="37"/>
      <c r="F31" s="37"/>
      <c r="G31" s="37"/>
    </row>
    <row r="32" spans="1:7" ht="12.75">
      <c r="A32" s="40" t="s">
        <v>105</v>
      </c>
      <c r="B32" s="37"/>
      <c r="C32" s="37"/>
      <c r="D32" s="37"/>
      <c r="E32" s="37"/>
      <c r="F32" s="37"/>
      <c r="G32" s="37"/>
    </row>
    <row r="33" spans="1:7" ht="12.75">
      <c r="A33" s="40" t="s">
        <v>156</v>
      </c>
      <c r="B33" s="37" t="s">
        <v>178</v>
      </c>
      <c r="C33" s="37" t="s">
        <v>179</v>
      </c>
      <c r="D33" s="37" t="s">
        <v>138</v>
      </c>
      <c r="E33" s="37"/>
      <c r="F33" s="37" t="s">
        <v>30</v>
      </c>
      <c r="G33" s="37"/>
    </row>
    <row r="34" spans="1:7" ht="12.75">
      <c r="A34" s="40" t="s">
        <v>114</v>
      </c>
      <c r="B34" s="37"/>
      <c r="C34" s="37" t="s">
        <v>115</v>
      </c>
      <c r="D34" s="37" t="s">
        <v>139</v>
      </c>
      <c r="E34" s="37"/>
      <c r="F34" s="37"/>
      <c r="G34" s="37"/>
    </row>
    <row r="35" spans="1:7" ht="12.75">
      <c r="A35" s="40" t="s">
        <v>105</v>
      </c>
      <c r="B35" s="37"/>
      <c r="C35" s="37"/>
      <c r="D35" s="37"/>
      <c r="E35" s="37"/>
      <c r="F35" s="37"/>
      <c r="G35" s="37"/>
    </row>
    <row r="36" spans="1:7" ht="12.75">
      <c r="A36" s="40" t="s">
        <v>155</v>
      </c>
      <c r="B36" s="37" t="s">
        <v>20</v>
      </c>
      <c r="C36" s="37" t="s">
        <v>180</v>
      </c>
      <c r="D36" s="37" t="s">
        <v>140</v>
      </c>
      <c r="E36" s="37"/>
      <c r="F36" s="37" t="s">
        <v>31</v>
      </c>
      <c r="G36" s="37"/>
    </row>
    <row r="37" spans="1:7" ht="12.75">
      <c r="A37" s="40" t="s">
        <v>114</v>
      </c>
      <c r="B37" s="37"/>
      <c r="C37" s="37" t="s">
        <v>121</v>
      </c>
      <c r="D37" s="37" t="s">
        <v>141</v>
      </c>
      <c r="E37" s="37"/>
      <c r="F37" s="37"/>
      <c r="G37" s="37"/>
    </row>
    <row r="38" spans="1:7" ht="12.75">
      <c r="A38" s="40" t="s">
        <v>105</v>
      </c>
      <c r="B38" s="37"/>
      <c r="C38" s="37"/>
      <c r="D38" s="37"/>
      <c r="E38" s="37"/>
      <c r="F38" s="37"/>
      <c r="G38" s="37"/>
    </row>
    <row r="39" spans="1:7" ht="12.75">
      <c r="A39" s="40" t="s">
        <v>47</v>
      </c>
      <c r="B39" s="37" t="s">
        <v>21</v>
      </c>
      <c r="C39" s="37" t="s">
        <v>181</v>
      </c>
      <c r="D39" s="37" t="s">
        <v>142</v>
      </c>
      <c r="E39" s="37"/>
      <c r="F39" s="37" t="s">
        <v>32</v>
      </c>
      <c r="G39" s="37"/>
    </row>
    <row r="40" spans="1:7" ht="12.75">
      <c r="A40" s="40" t="s">
        <v>114</v>
      </c>
      <c r="B40" s="37"/>
      <c r="C40" s="37" t="s">
        <v>118</v>
      </c>
      <c r="D40" s="37" t="s">
        <v>143</v>
      </c>
      <c r="E40" s="37"/>
      <c r="F40" s="37"/>
      <c r="G40" s="37"/>
    </row>
    <row r="41" spans="1:7" ht="12.75">
      <c r="A41" s="40" t="s">
        <v>105</v>
      </c>
      <c r="B41" s="37"/>
      <c r="C41" s="37"/>
      <c r="D41" s="37"/>
      <c r="E41" s="37"/>
      <c r="F41" s="37"/>
      <c r="G41" s="37"/>
    </row>
    <row r="42" spans="1:7" ht="12.75">
      <c r="A42" s="40" t="s">
        <v>48</v>
      </c>
      <c r="B42" s="37" t="s">
        <v>182</v>
      </c>
      <c r="C42" s="37" t="s">
        <v>183</v>
      </c>
      <c r="D42" s="37" t="s">
        <v>144</v>
      </c>
      <c r="E42" s="37"/>
      <c r="F42" s="37" t="s">
        <v>30</v>
      </c>
      <c r="G42" s="37"/>
    </row>
    <row r="43" spans="1:7" ht="12.75">
      <c r="A43" s="40" t="s">
        <v>114</v>
      </c>
      <c r="B43" s="37"/>
      <c r="C43" s="37" t="s">
        <v>131</v>
      </c>
      <c r="D43" s="37" t="s">
        <v>145</v>
      </c>
      <c r="E43" s="37"/>
      <c r="F43" s="37"/>
      <c r="G43" s="37"/>
    </row>
    <row r="44" spans="1:7" ht="12.75">
      <c r="A44" s="40" t="s">
        <v>105</v>
      </c>
      <c r="B44" s="37"/>
      <c r="C44" s="37"/>
      <c r="D44" s="37"/>
      <c r="E44" s="37"/>
      <c r="F44" s="37"/>
      <c r="G44" s="37"/>
    </row>
    <row r="45" spans="1:7" ht="12.75">
      <c r="A45" s="40" t="s">
        <v>154</v>
      </c>
      <c r="B45" s="37" t="s">
        <v>12</v>
      </c>
      <c r="C45" s="37" t="s">
        <v>184</v>
      </c>
      <c r="D45" s="37" t="s">
        <v>146</v>
      </c>
      <c r="E45" s="37"/>
      <c r="F45" s="37" t="s">
        <v>25</v>
      </c>
      <c r="G45" s="37"/>
    </row>
    <row r="46" spans="1:7" ht="12.75">
      <c r="A46" s="40" t="s">
        <v>114</v>
      </c>
      <c r="B46" s="37"/>
      <c r="C46" s="37" t="s">
        <v>118</v>
      </c>
      <c r="D46" s="37" t="s">
        <v>147</v>
      </c>
      <c r="E46" s="37"/>
      <c r="F46" s="37"/>
      <c r="G46" s="37"/>
    </row>
    <row r="47" spans="1:7" ht="12.75">
      <c r="A47" s="40" t="s">
        <v>105</v>
      </c>
      <c r="B47" s="37"/>
      <c r="C47" s="37"/>
      <c r="D47" s="37"/>
      <c r="E47" s="37"/>
      <c r="F47" s="37"/>
      <c r="G47" s="37"/>
    </row>
    <row r="48" spans="1:7" ht="12.75">
      <c r="A48" s="40" t="s">
        <v>153</v>
      </c>
      <c r="B48" s="37" t="s">
        <v>10</v>
      </c>
      <c r="C48" s="37" t="s">
        <v>185</v>
      </c>
      <c r="D48" s="37" t="s">
        <v>148</v>
      </c>
      <c r="E48" s="37"/>
      <c r="F48" s="37" t="s">
        <v>31</v>
      </c>
      <c r="G48" s="37"/>
    </row>
    <row r="49" spans="1:7" ht="12.75">
      <c r="A49" s="40" t="s">
        <v>114</v>
      </c>
      <c r="B49" s="37"/>
      <c r="C49" s="37" t="s">
        <v>149</v>
      </c>
      <c r="D49" s="37" t="s">
        <v>150</v>
      </c>
      <c r="E49" s="37"/>
      <c r="F49" s="37"/>
      <c r="G49" s="37"/>
    </row>
    <row r="50" spans="1:7" ht="12.75">
      <c r="A50" s="40"/>
      <c r="B50" s="37"/>
      <c r="C50" s="37"/>
      <c r="D50" s="37"/>
      <c r="E50" s="37"/>
      <c r="F50" s="37"/>
      <c r="G50" s="37"/>
    </row>
    <row r="51" spans="1:7" ht="12.75">
      <c r="A51" s="40" t="s">
        <v>51</v>
      </c>
      <c r="B51" s="37" t="s">
        <v>23</v>
      </c>
      <c r="C51" s="37" t="s">
        <v>186</v>
      </c>
      <c r="D51" s="37" t="s">
        <v>151</v>
      </c>
      <c r="E51" s="37"/>
      <c r="F51" s="37" t="s">
        <v>25</v>
      </c>
      <c r="G51" s="37"/>
    </row>
    <row r="52" spans="1:7" ht="13.5">
      <c r="A52" s="39"/>
      <c r="B52" s="37"/>
      <c r="C52" s="37"/>
      <c r="D52" s="37" t="s">
        <v>152</v>
      </c>
      <c r="E52" s="37"/>
      <c r="F52" s="37"/>
      <c r="G52" s="37"/>
    </row>
    <row r="53" spans="1:7" ht="12.75">
      <c r="A53" s="37"/>
      <c r="B53" s="37"/>
      <c r="C53" s="37"/>
      <c r="D53" s="37"/>
      <c r="E53" s="37"/>
      <c r="F53" s="37"/>
      <c r="G53" s="37"/>
    </row>
    <row r="54" spans="1:7" ht="12.75">
      <c r="A54" s="31"/>
      <c r="B54" s="31"/>
      <c r="C54" s="31"/>
      <c r="D54" s="31"/>
      <c r="E54" s="31"/>
      <c r="F54" s="31"/>
      <c r="G54" s="31"/>
    </row>
    <row r="55" spans="1:7" ht="12.75">
      <c r="A55" s="31"/>
      <c r="B55" s="31"/>
      <c r="C55" s="31"/>
      <c r="D55" s="31"/>
      <c r="E55" s="31"/>
      <c r="F55" s="31"/>
      <c r="G55" s="31"/>
    </row>
  </sheetData>
  <printOptions/>
  <pageMargins left="1.01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9.57421875" style="1" customWidth="1"/>
    <col min="3" max="3" width="7.00390625" style="1" customWidth="1"/>
    <col min="4" max="4" width="2.421875" style="1" customWidth="1"/>
    <col min="5" max="5" width="12.00390625" style="1" customWidth="1"/>
    <col min="6" max="6" width="2.57421875" style="1" customWidth="1"/>
    <col min="7" max="7" width="4.140625" style="1" customWidth="1"/>
    <col min="8" max="8" width="8.28125" style="1" customWidth="1"/>
    <col min="9" max="9" width="14.00390625" style="1" customWidth="1"/>
    <col min="10" max="10" width="1.8515625" style="1" customWidth="1"/>
    <col min="11" max="11" width="14.00390625" style="1" customWidth="1"/>
    <col min="12" max="12" width="1.7109375" style="1" customWidth="1"/>
    <col min="13" max="13" width="11.57421875" style="1" customWidth="1"/>
  </cols>
  <sheetData>
    <row r="2" spans="1:13" ht="18">
      <c r="A2" s="27" t="s">
        <v>27</v>
      </c>
      <c r="B2" s="17"/>
      <c r="C2" s="17"/>
      <c r="D2" s="17"/>
      <c r="E2" s="17"/>
      <c r="F2" s="17"/>
      <c r="G2" s="17"/>
      <c r="H2" s="17"/>
      <c r="I2" s="21" t="s">
        <v>39</v>
      </c>
      <c r="J2" s="17"/>
      <c r="K2" s="17"/>
      <c r="L2" s="17"/>
      <c r="M2" s="17"/>
    </row>
    <row r="3" spans="1:14" ht="12.75">
      <c r="A3" s="28" t="str">
        <f>PDA!B11</f>
        <v>Homos</v>
      </c>
      <c r="B3" s="17"/>
      <c r="C3" s="19" t="s">
        <v>26</v>
      </c>
      <c r="D3" s="20"/>
      <c r="E3" s="21" t="s">
        <v>74</v>
      </c>
      <c r="F3" s="21"/>
      <c r="G3" s="21"/>
      <c r="H3" s="21"/>
      <c r="I3" s="21" t="s">
        <v>67</v>
      </c>
      <c r="J3" s="21"/>
      <c r="K3" s="18" t="s">
        <v>9</v>
      </c>
      <c r="L3" s="20"/>
      <c r="M3" s="18" t="s">
        <v>8</v>
      </c>
      <c r="N3" s="1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 t="s">
        <v>33</v>
      </c>
      <c r="B5" s="2" t="str">
        <f>(PDA!$G$17)</f>
        <v>Tumu</v>
      </c>
      <c r="C5" s="14" t="s">
        <v>32</v>
      </c>
      <c r="D5" s="3"/>
      <c r="E5" s="10">
        <f>SUM(PDA!$G$24)</f>
        <v>0.0002893518518518519</v>
      </c>
      <c r="G5" s="1" t="s">
        <v>33</v>
      </c>
      <c r="H5" s="2" t="str">
        <f>(PDA!$G$17)</f>
        <v>Tumu</v>
      </c>
      <c r="I5" s="10">
        <f>SUM(PDA!$G$18:$G$24)</f>
        <v>0.0062037037037037035</v>
      </c>
      <c r="K5" s="10">
        <f>SUM($I$5-I5)</f>
        <v>0</v>
      </c>
      <c r="M5" s="10">
        <f>SUM(I$5-I5)</f>
        <v>0</v>
      </c>
    </row>
    <row r="6" spans="1:13" ht="12.75">
      <c r="A6" s="1" t="s">
        <v>34</v>
      </c>
      <c r="B6" s="2" t="str">
        <f>(PDA!$E$4)</f>
        <v>Toofast</v>
      </c>
      <c r="C6" s="14" t="s">
        <v>30</v>
      </c>
      <c r="D6" s="3"/>
      <c r="E6" s="10">
        <f>SUM(PDA!$E$11)</f>
        <v>0.00030092592592592595</v>
      </c>
      <c r="G6" s="1" t="s">
        <v>34</v>
      </c>
      <c r="H6" s="2" t="str">
        <f>(PDA!$Q$4)</f>
        <v>Sari</v>
      </c>
      <c r="I6" s="10">
        <f>SUM(PDA!$Q$5:$Q$11)+SUM(PDA!$R$5:$R$11)</f>
        <v>0.006296296296296297</v>
      </c>
      <c r="J6" s="1" t="s">
        <v>101</v>
      </c>
      <c r="K6" s="10">
        <f aca="true" t="shared" si="0" ref="K6:K19">SUM(I6-I5)</f>
        <v>9.259259259259377E-05</v>
      </c>
      <c r="M6" s="10">
        <f aca="true" t="shared" si="1" ref="M6:M19">SUM(I6-I$5)</f>
        <v>9.259259259259377E-05</v>
      </c>
    </row>
    <row r="7" spans="1:13" ht="12.75">
      <c r="A7" s="1" t="s">
        <v>35</v>
      </c>
      <c r="B7" s="2" t="str">
        <f>(PDA!$O$4)</f>
        <v>Haatsi</v>
      </c>
      <c r="C7" s="14" t="s">
        <v>31</v>
      </c>
      <c r="D7" s="3"/>
      <c r="E7" s="10">
        <f>SUM(PDA!$O$11)</f>
        <v>0.00030092592592592595</v>
      </c>
      <c r="G7" s="1" t="s">
        <v>35</v>
      </c>
      <c r="H7" s="2" t="str">
        <f>(PDA!$O$4)</f>
        <v>Haatsi</v>
      </c>
      <c r="I7" s="10">
        <f>SUM(PDA!$O$5:$O$11)</f>
        <v>0.006446759259259259</v>
      </c>
      <c r="K7" s="10">
        <f t="shared" si="0"/>
        <v>0.00015046296296296162</v>
      </c>
      <c r="M7" s="10">
        <f t="shared" si="1"/>
        <v>0.00024305555555555539</v>
      </c>
    </row>
    <row r="8" spans="1:13" ht="12.75">
      <c r="A8" s="1" t="s">
        <v>36</v>
      </c>
      <c r="B8" s="2" t="str">
        <f>(PDA!$M$4)</f>
        <v>Rise</v>
      </c>
      <c r="C8" s="14" t="s">
        <v>30</v>
      </c>
      <c r="D8" s="3"/>
      <c r="E8" s="10">
        <f>SUM(PDA!$M$11)</f>
        <v>0.0003125</v>
      </c>
      <c r="G8" s="1" t="s">
        <v>36</v>
      </c>
      <c r="H8" s="2" t="str">
        <f>(PDA!$M$4)</f>
        <v>Rise</v>
      </c>
      <c r="I8" s="10">
        <f>SUM(PDA!$M$5:$M$11)</f>
        <v>0.00650462962962963</v>
      </c>
      <c r="K8" s="10">
        <f t="shared" si="0"/>
        <v>5.787037037037132E-05</v>
      </c>
      <c r="M8" s="10">
        <f t="shared" si="1"/>
        <v>0.0003009259259259267</v>
      </c>
    </row>
    <row r="9" spans="1:14" ht="12.75">
      <c r="A9" s="1" t="s">
        <v>37</v>
      </c>
      <c r="B9" s="2" t="str">
        <f>(PDA!$Q$4)</f>
        <v>Sari</v>
      </c>
      <c r="C9" s="14" t="s">
        <v>25</v>
      </c>
      <c r="D9" s="3"/>
      <c r="E9" s="10">
        <f>SUM(PDA!$Q$11)</f>
        <v>0.0003125</v>
      </c>
      <c r="G9" s="1" t="s">
        <v>37</v>
      </c>
      <c r="H9" s="2" t="str">
        <f>(PDA!$M$17)</f>
        <v>Lipasti</v>
      </c>
      <c r="I9" s="10">
        <f>SUM(PDA!$M$18:$M$24)+SUM(PDA!$N$18:$N$24)</f>
        <v>0.0067245370370370375</v>
      </c>
      <c r="J9" s="1" t="s">
        <v>101</v>
      </c>
      <c r="K9" s="10">
        <f t="shared" si="0"/>
        <v>0.00021990740740740738</v>
      </c>
      <c r="M9" s="10">
        <f t="shared" si="1"/>
        <v>0.0005208333333333341</v>
      </c>
      <c r="N9" s="1"/>
    </row>
    <row r="10" spans="1:13" ht="12.75">
      <c r="A10" s="1" t="s">
        <v>42</v>
      </c>
      <c r="B10" s="2" t="str">
        <f>(PDA!$M$17)</f>
        <v>Lipasti</v>
      </c>
      <c r="C10" s="14" t="s">
        <v>31</v>
      </c>
      <c r="D10" s="3"/>
      <c r="E10" s="10">
        <f>SUM(PDA!$M$24)</f>
        <v>0.0003125</v>
      </c>
      <c r="G10" s="1" t="s">
        <v>42</v>
      </c>
      <c r="H10" s="2" t="str">
        <f>(PDA!$C$17)</f>
        <v>Miika</v>
      </c>
      <c r="I10" s="10">
        <f>SUM(PDA!$C$18:$C$24)</f>
        <v>0.0067245370370370375</v>
      </c>
      <c r="K10" s="10">
        <f t="shared" si="0"/>
        <v>0</v>
      </c>
      <c r="M10" s="10">
        <f t="shared" si="1"/>
        <v>0.0005208333333333341</v>
      </c>
    </row>
    <row r="11" spans="1:13" ht="12.75">
      <c r="A11" s="1" t="s">
        <v>43</v>
      </c>
      <c r="B11" s="2" t="str">
        <f>(PDA!$C$17)</f>
        <v>Miika</v>
      </c>
      <c r="C11" s="14" t="s">
        <v>30</v>
      </c>
      <c r="D11" s="3"/>
      <c r="E11" s="10">
        <f>SUM(PDA!$C$24)</f>
        <v>0.00032407407407407406</v>
      </c>
      <c r="G11" s="1" t="s">
        <v>43</v>
      </c>
      <c r="H11" s="2" t="str">
        <f>(PDA!$E$4)</f>
        <v>Toofast</v>
      </c>
      <c r="I11" s="10">
        <f>SUM(PDA!$E$5:$E$11)</f>
        <v>0.007106481481481481</v>
      </c>
      <c r="K11" s="10">
        <f t="shared" si="0"/>
        <v>0.00038194444444444343</v>
      </c>
      <c r="M11" s="10">
        <f t="shared" si="1"/>
        <v>0.0009027777777777775</v>
      </c>
    </row>
    <row r="12" spans="1:13" ht="12.75">
      <c r="A12" s="1" t="s">
        <v>44</v>
      </c>
      <c r="B12" s="2" t="str">
        <f>(PDA!$O$17)</f>
        <v>Jone</v>
      </c>
      <c r="C12" s="14" t="s">
        <v>25</v>
      </c>
      <c r="D12" s="3"/>
      <c r="E12" s="10">
        <f>SUM(PDA!$O$24)</f>
        <v>0.0003356481481481481</v>
      </c>
      <c r="G12" s="1" t="s">
        <v>44</v>
      </c>
      <c r="H12" s="2" t="str">
        <f>(PDA!$C$4)</f>
        <v>Ami</v>
      </c>
      <c r="I12" s="10">
        <f>SUM(PDA!$C$5:$C$11)</f>
        <v>0.007766203703703704</v>
      </c>
      <c r="K12" s="10">
        <f t="shared" si="0"/>
        <v>0.000659722222222223</v>
      </c>
      <c r="M12" s="10">
        <f t="shared" si="1"/>
        <v>0.0015625000000000005</v>
      </c>
    </row>
    <row r="13" spans="1:13" ht="12.75">
      <c r="A13" s="1" t="s">
        <v>45</v>
      </c>
      <c r="B13" s="2" t="str">
        <f>(PDA!$I$4)</f>
        <v>Janne</v>
      </c>
      <c r="C13" s="14" t="s">
        <v>32</v>
      </c>
      <c r="D13" s="3"/>
      <c r="E13" s="10">
        <f>SUM(PDA!$I$11)</f>
        <v>0.00034722222222222224</v>
      </c>
      <c r="G13" s="1" t="s">
        <v>45</v>
      </c>
      <c r="H13" s="2" t="str">
        <f>(PDA!$K$4)</f>
        <v>Simi</v>
      </c>
      <c r="I13" s="10">
        <f>SUM(PDA!$K$5:$K$11)</f>
        <v>0.008078703703703704</v>
      </c>
      <c r="K13" s="10">
        <f t="shared" si="0"/>
        <v>0.0003125000000000003</v>
      </c>
      <c r="M13" s="10">
        <f t="shared" si="1"/>
        <v>0.0018750000000000008</v>
      </c>
    </row>
    <row r="14" spans="1:13" ht="12.75">
      <c r="A14" s="1" t="s">
        <v>46</v>
      </c>
      <c r="B14" s="2" t="str">
        <f>(PDA!$K$4)</f>
        <v>Simi</v>
      </c>
      <c r="C14" s="14" t="s">
        <v>25</v>
      </c>
      <c r="D14" s="3"/>
      <c r="E14" s="10">
        <f>SUM(PDA!$K$11)</f>
        <v>0.00034722222222222224</v>
      </c>
      <c r="G14" s="1" t="s">
        <v>46</v>
      </c>
      <c r="H14" s="2" t="str">
        <f>(PDA!$I$17)</f>
        <v>Jaquels</v>
      </c>
      <c r="I14" s="10">
        <f>SUM(PDA!$I$18:$I$24)</f>
        <v>0.008148148148148147</v>
      </c>
      <c r="K14" s="10">
        <f t="shared" si="0"/>
        <v>6.944444444444316E-05</v>
      </c>
      <c r="M14" s="10">
        <f t="shared" si="1"/>
        <v>0.001944444444444444</v>
      </c>
    </row>
    <row r="15" spans="1:14" ht="12.75">
      <c r="A15" s="1" t="s">
        <v>47</v>
      </c>
      <c r="B15" s="2" t="str">
        <f>(PDA!$I$17)</f>
        <v>Jaquels</v>
      </c>
      <c r="C15" s="14" t="s">
        <v>30</v>
      </c>
      <c r="D15" s="3"/>
      <c r="E15" s="10">
        <f>SUM(PDA!$I$24)</f>
        <v>0.00034722222222222224</v>
      </c>
      <c r="G15" s="1" t="s">
        <v>47</v>
      </c>
      <c r="H15" s="2" t="str">
        <f>(PDA!$I$4)</f>
        <v>Janne</v>
      </c>
      <c r="I15" s="10">
        <f>SUM(PDA!$I$5:$I$11)</f>
        <v>0.008321759259259261</v>
      </c>
      <c r="K15" s="10">
        <f t="shared" si="0"/>
        <v>0.00017361111111111396</v>
      </c>
      <c r="M15" s="10">
        <f t="shared" si="1"/>
        <v>0.002118055555555558</v>
      </c>
      <c r="N15" s="1"/>
    </row>
    <row r="16" spans="1:13" ht="12.75">
      <c r="A16" s="1" t="s">
        <v>48</v>
      </c>
      <c r="B16" s="2" t="str">
        <f>(PDA!$C$4)</f>
        <v>Ami</v>
      </c>
      <c r="C16" s="14" t="s">
        <v>25</v>
      </c>
      <c r="D16" s="3"/>
      <c r="E16" s="10">
        <f>SUM(PDA!$C$11)</f>
        <v>0.00037037037037037035</v>
      </c>
      <c r="G16" s="1" t="s">
        <v>48</v>
      </c>
      <c r="H16" s="2" t="str">
        <f>(PDA!$O$17)</f>
        <v>Jone</v>
      </c>
      <c r="I16" s="10">
        <f>SUM(PDA!$O$18:$O$24)</f>
        <v>0.008946759259259258</v>
      </c>
      <c r="K16" s="10">
        <f t="shared" si="0"/>
        <v>0.0006249999999999971</v>
      </c>
      <c r="M16" s="10">
        <f t="shared" si="1"/>
        <v>0.002743055555555555</v>
      </c>
    </row>
    <row r="17" spans="1:13" ht="12.75">
      <c r="A17" s="1" t="s">
        <v>49</v>
      </c>
      <c r="B17" s="2" t="str">
        <f>(PDA!$G$4)</f>
        <v>Antti</v>
      </c>
      <c r="C17" s="14" t="s">
        <v>31</v>
      </c>
      <c r="D17" s="3"/>
      <c r="E17" s="10">
        <f>SUM(PDA!$G$11)</f>
        <v>0.0868055555555556</v>
      </c>
      <c r="G17" s="1" t="s">
        <v>49</v>
      </c>
      <c r="H17" s="2" t="str">
        <f>(PDA!$G$4)</f>
        <v>Antti</v>
      </c>
      <c r="I17" s="10">
        <f>SUM(PDA!$G$5:$G$11)</f>
        <v>0.14000000000000007</v>
      </c>
      <c r="K17" s="10">
        <f t="shared" si="0"/>
        <v>0.13105324074074082</v>
      </c>
      <c r="M17" s="10">
        <f t="shared" si="1"/>
        <v>0.13379629629629636</v>
      </c>
    </row>
    <row r="18" spans="1:14" ht="12.75">
      <c r="A18" s="1" t="s">
        <v>50</v>
      </c>
      <c r="B18" s="2" t="str">
        <f>(PDA!$E$17)</f>
        <v>Kalle</v>
      </c>
      <c r="C18" s="14" t="s">
        <v>31</v>
      </c>
      <c r="D18" s="3"/>
      <c r="E18" s="10">
        <f>SUM(PDA!$E$24)</f>
        <v>0.170138888888889</v>
      </c>
      <c r="G18" s="1" t="s">
        <v>50</v>
      </c>
      <c r="H18" s="2" t="str">
        <f>(PDA!$E$17)</f>
        <v>Kalle</v>
      </c>
      <c r="I18" s="10">
        <f>SUM(PDA!$E$18:$E$24)</f>
        <v>0.4385185185185185</v>
      </c>
      <c r="K18" s="10">
        <f t="shared" si="0"/>
        <v>0.2985185185185184</v>
      </c>
      <c r="M18" s="10">
        <f t="shared" si="1"/>
        <v>0.43231481481481476</v>
      </c>
      <c r="N18" s="1"/>
    </row>
    <row r="19" spans="1:13" ht="12.75">
      <c r="A19" s="1" t="s">
        <v>51</v>
      </c>
      <c r="B19" s="2" t="str">
        <f>(PDA!$K$17)</f>
        <v>Jyri</v>
      </c>
      <c r="C19" s="14" t="s">
        <v>25</v>
      </c>
      <c r="D19" s="3"/>
      <c r="E19" s="10">
        <f>SUM(PDA!$K$24)</f>
        <v>0.170138888888889</v>
      </c>
      <c r="G19" s="1" t="s">
        <v>51</v>
      </c>
      <c r="H19" s="2" t="str">
        <f>(PDA!$K$17)</f>
        <v>Jyri</v>
      </c>
      <c r="I19" s="10">
        <f>SUM(PDA!$K$18:$K$24)</f>
        <v>0.44097222222222215</v>
      </c>
      <c r="K19" s="10">
        <f t="shared" si="0"/>
        <v>0.00245370370370368</v>
      </c>
      <c r="M19" s="10">
        <f t="shared" si="1"/>
        <v>0.43476851851851844</v>
      </c>
    </row>
    <row r="20" spans="1:11" ht="23.25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24</v>
      </c>
      <c r="B21" s="22"/>
      <c r="C21" s="22"/>
      <c r="D21" s="22"/>
      <c r="E21" s="21" t="s">
        <v>74</v>
      </c>
      <c r="F21" s="21"/>
      <c r="G21" s="21"/>
      <c r="H21" s="21"/>
      <c r="I21" s="21" t="s">
        <v>75</v>
      </c>
      <c r="J21" s="21"/>
      <c r="K21" s="21" t="s">
        <v>9</v>
      </c>
      <c r="L21" s="21"/>
      <c r="M21" s="23" t="s">
        <v>38</v>
      </c>
      <c r="N21" s="1"/>
      <c r="O21" s="1"/>
    </row>
    <row r="22" spans="1:11" ht="12.75">
      <c r="A22" s="4"/>
      <c r="B22" s="3"/>
      <c r="C22" s="3"/>
      <c r="D22" s="3"/>
      <c r="K22" s="3"/>
    </row>
    <row r="23" spans="1:14" ht="12.75">
      <c r="A23" s="5" t="s">
        <v>30</v>
      </c>
      <c r="B23" s="1" t="s">
        <v>33</v>
      </c>
      <c r="C23" s="15" t="str">
        <f>Lähtis!$B$12</f>
        <v>Toofast</v>
      </c>
      <c r="D23" s="3"/>
      <c r="E23" s="3">
        <f>SUM(PDA!$E$11)</f>
        <v>0.00030092592592592595</v>
      </c>
      <c r="G23" s="1" t="s">
        <v>33</v>
      </c>
      <c r="H23" s="15" t="str">
        <f>$B$6</f>
        <v>Toofast</v>
      </c>
      <c r="I23" s="3">
        <f>SUM(PDA!$M$5:$M$11)</f>
        <v>0.00650462962962963</v>
      </c>
      <c r="K23" s="10">
        <f>SUM($I$23-I23)</f>
        <v>0</v>
      </c>
      <c r="M23" s="10">
        <f>SUM($I$23-I23)</f>
        <v>0</v>
      </c>
      <c r="N23" s="1"/>
    </row>
    <row r="24" spans="1:13" ht="12.75">
      <c r="A24" s="1"/>
      <c r="B24" s="1" t="s">
        <v>34</v>
      </c>
      <c r="C24" s="15" t="str">
        <f>Lähtis!$B$24</f>
        <v>Rise</v>
      </c>
      <c r="D24" s="3"/>
      <c r="E24" s="3">
        <f>SUM(PDA!$M$11)</f>
        <v>0.0003125</v>
      </c>
      <c r="G24" s="1" t="s">
        <v>34</v>
      </c>
      <c r="H24" s="15" t="str">
        <f>Lähtis!$B$24</f>
        <v>Rise</v>
      </c>
      <c r="I24" s="3">
        <f>SUM(PDA!$C$18:$C$24)</f>
        <v>0.0067245370370370375</v>
      </c>
      <c r="K24" s="10">
        <f>SUM(I24-I23)</f>
        <v>0.00021990740740740738</v>
      </c>
      <c r="M24" s="10">
        <f>SUM(I24-$I$23)</f>
        <v>0.00021990740740740738</v>
      </c>
    </row>
    <row r="25" spans="1:14" ht="12.75">
      <c r="A25" s="1"/>
      <c r="B25" s="1" t="s">
        <v>35</v>
      </c>
      <c r="C25" s="15" t="str">
        <f>Lähtis!$B$33</f>
        <v>Miika</v>
      </c>
      <c r="D25" s="3"/>
      <c r="E25" s="3">
        <f>SUM(PDA!$C$24)</f>
        <v>0.00032407407407407406</v>
      </c>
      <c r="G25" s="1" t="s">
        <v>35</v>
      </c>
      <c r="H25" s="15" t="str">
        <f>Lähtis!$B$33</f>
        <v>Miika</v>
      </c>
      <c r="I25" s="3">
        <f>SUM(PDA!$E$5:$E$11)</f>
        <v>0.007106481481481481</v>
      </c>
      <c r="K25" s="10">
        <f>SUM(I25-I24)</f>
        <v>0.00038194444444444343</v>
      </c>
      <c r="M25" s="10">
        <f>SUM(I25-$I$23)</f>
        <v>0.0006018518518518508</v>
      </c>
      <c r="N25" s="1"/>
    </row>
    <row r="26" spans="1:13" ht="12.75">
      <c r="A26" s="1"/>
      <c r="B26" s="1" t="s">
        <v>36</v>
      </c>
      <c r="C26" s="2" t="str">
        <f>Lähtis!$B$42</f>
        <v>Jaquels</v>
      </c>
      <c r="E26" s="3">
        <f>SUM(PDA!$I$24)</f>
        <v>0.00034722222222222224</v>
      </c>
      <c r="G26" s="1" t="s">
        <v>36</v>
      </c>
      <c r="H26" s="2" t="str">
        <f>Lähtis!$B$42</f>
        <v>Jaquels</v>
      </c>
      <c r="I26" s="3">
        <f>SUM(PDA!$I$18:$I$24)</f>
        <v>0.008148148148148147</v>
      </c>
      <c r="K26" s="10">
        <f>SUM(I26-I25)</f>
        <v>0.0010416666666666664</v>
      </c>
      <c r="M26" s="10">
        <f>SUM(I26-$I$23)</f>
        <v>0.0016435185185185172</v>
      </c>
    </row>
    <row r="27" spans="1:8" ht="12.75">
      <c r="A27" s="6"/>
      <c r="C27" s="2"/>
      <c r="E27" s="4"/>
      <c r="F27" s="5"/>
      <c r="H27" s="2"/>
    </row>
    <row r="28" spans="1:13" ht="12.75">
      <c r="A28" s="5" t="s">
        <v>25</v>
      </c>
      <c r="B28" s="1" t="s">
        <v>33</v>
      </c>
      <c r="C28" s="15" t="str">
        <f>Lähtis!$B$30</f>
        <v>Sari</v>
      </c>
      <c r="D28" s="3"/>
      <c r="E28" s="3">
        <f>SUM(PDA!$Q$11)</f>
        <v>0.0003125</v>
      </c>
      <c r="G28" s="1" t="s">
        <v>33</v>
      </c>
      <c r="H28" s="15" t="str">
        <f>Lähtis!$B$30</f>
        <v>Sari</v>
      </c>
      <c r="I28" s="3">
        <f>SUM(PDA!$Q$5:$Q$11)+SUM(PDA!$R$5:$R$11)</f>
        <v>0.006296296296296297</v>
      </c>
      <c r="J28" s="1" t="s">
        <v>101</v>
      </c>
      <c r="K28" s="10">
        <f>SUM($I$28-I28)</f>
        <v>0</v>
      </c>
      <c r="M28" s="10">
        <f>SUM($I$28-I28)</f>
        <v>0</v>
      </c>
    </row>
    <row r="29" spans="1:13" ht="12.75">
      <c r="A29" s="1"/>
      <c r="B29" s="1" t="s">
        <v>34</v>
      </c>
      <c r="C29" s="15" t="str">
        <f>Lähtis!$B$51</f>
        <v>Jone</v>
      </c>
      <c r="D29" s="3"/>
      <c r="E29" s="3">
        <f>SUM(PDA!$O$24)</f>
        <v>0.0003356481481481481</v>
      </c>
      <c r="G29" s="1" t="s">
        <v>34</v>
      </c>
      <c r="H29" s="15" t="str">
        <f>Lähtis!$B$9</f>
        <v>Ami</v>
      </c>
      <c r="I29" s="3">
        <f>SUM(PDA!$C$5:$C$11)</f>
        <v>0.007766203703703704</v>
      </c>
      <c r="K29" s="10">
        <f>SUM(I29-I28)</f>
        <v>0.0014699074074074068</v>
      </c>
      <c r="M29" s="10">
        <f>SUM(I29-$I$28)</f>
        <v>0.0014699074074074068</v>
      </c>
    </row>
    <row r="30" spans="2:13" ht="12.75">
      <c r="B30" s="1" t="s">
        <v>35</v>
      </c>
      <c r="C30" s="15" t="str">
        <f>Lähtis!$B$21</f>
        <v>Simi</v>
      </c>
      <c r="D30" s="3"/>
      <c r="E30" s="3">
        <f>SUM(PDA!$K$11)</f>
        <v>0.00034722222222222224</v>
      </c>
      <c r="G30" s="1" t="s">
        <v>35</v>
      </c>
      <c r="H30" s="15" t="str">
        <f>Lähtis!$B$21</f>
        <v>Simi</v>
      </c>
      <c r="I30" s="3">
        <f>SUM(PDA!$K$5:$K$11)</f>
        <v>0.008078703703703704</v>
      </c>
      <c r="K30" s="10">
        <f>SUM(I30-I29)</f>
        <v>0.0003125000000000003</v>
      </c>
      <c r="M30" s="10">
        <f>SUM(I30-$I$28)</f>
        <v>0.001782407407407407</v>
      </c>
    </row>
    <row r="31" spans="1:13" ht="12.75">
      <c r="A31" s="1"/>
      <c r="B31" s="1" t="s">
        <v>36</v>
      </c>
      <c r="C31" s="15" t="str">
        <f>Lähtis!$B$9</f>
        <v>Ami</v>
      </c>
      <c r="D31" s="3"/>
      <c r="E31" s="3">
        <f>SUM(PDA!$C11)</f>
        <v>0.00037037037037037035</v>
      </c>
      <c r="G31" s="1" t="s">
        <v>36</v>
      </c>
      <c r="H31" s="15" t="str">
        <f>Lähtis!$B$51</f>
        <v>Jone</v>
      </c>
      <c r="I31" s="3">
        <f>SUM(PDA!$O$18:$O$24)</f>
        <v>0.008946759259259258</v>
      </c>
      <c r="K31" s="10">
        <f>SUM(I31-I30)</f>
        <v>0.0008680555555555542</v>
      </c>
      <c r="M31" s="10">
        <f>SUM(I31-$I$28)</f>
        <v>0.0026504629629629612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SUM(PDA!$K$24)</f>
        <v>0.170138888888889</v>
      </c>
      <c r="G32" s="1" t="s">
        <v>37</v>
      </c>
      <c r="H32" s="15" t="str">
        <f>$B$19</f>
        <v>Jyri</v>
      </c>
      <c r="I32" s="3">
        <f>SUM(PDA!$K$18:$K$24)</f>
        <v>0.44097222222222215</v>
      </c>
      <c r="K32" s="10">
        <f>SUM(I32-I31)</f>
        <v>0.4320254629629629</v>
      </c>
      <c r="M32" s="10">
        <f>SUM(I32-$I$28)</f>
        <v>0.43467592592592585</v>
      </c>
    </row>
    <row r="33" spans="1:11" ht="12.75">
      <c r="A33" s="2"/>
      <c r="B33" s="3"/>
      <c r="C33" s="15"/>
      <c r="D33" s="3"/>
      <c r="E33" s="3"/>
      <c r="G33" s="3"/>
      <c r="H33" s="15"/>
      <c r="I33" s="3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SUM(PDA!$G$24)</f>
        <v>0.0002893518518518519</v>
      </c>
      <c r="F34" s="5"/>
      <c r="G34" s="1" t="s">
        <v>33</v>
      </c>
      <c r="H34" s="15" t="str">
        <f>Lähtis!$B$39</f>
        <v>Tumu</v>
      </c>
      <c r="I34" s="3">
        <f>SUM(PDA!$G$18:$G$24)</f>
        <v>0.0062037037037037035</v>
      </c>
      <c r="K34" s="10">
        <f>SUM($I$34-I34)</f>
        <v>0</v>
      </c>
      <c r="M34" s="10">
        <f>SUM($I$34-I34)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SUM(PDA!$I$11)</f>
        <v>0.00034722222222222224</v>
      </c>
      <c r="G35" s="1" t="s">
        <v>34</v>
      </c>
      <c r="H35" s="15" t="str">
        <f>Lähtis!$B$18</f>
        <v>Janne</v>
      </c>
      <c r="I35" s="3">
        <f>SUM(PDA!$I$5:$I$11)</f>
        <v>0.008321759259259261</v>
      </c>
      <c r="K35" s="10">
        <f>SUM(I35-I34)</f>
        <v>0.002118055555555558</v>
      </c>
      <c r="M35" s="10">
        <f>SUM(I35-$I$34)</f>
        <v>0.002118055555555558</v>
      </c>
    </row>
    <row r="36" spans="1:11" ht="12.75">
      <c r="A36" s="2"/>
      <c r="B36" s="3"/>
      <c r="C36" s="15"/>
      <c r="D36" s="3"/>
      <c r="E36" s="3"/>
      <c r="G36" s="3"/>
      <c r="H36" s="15"/>
      <c r="I36" s="3"/>
      <c r="K36" s="3"/>
    </row>
    <row r="37" spans="1:13" ht="12.75">
      <c r="A37" s="5" t="s">
        <v>31</v>
      </c>
      <c r="B37" s="1" t="s">
        <v>33</v>
      </c>
      <c r="C37" s="15" t="str">
        <f>Lähtis!$B$27</f>
        <v>Haatsi</v>
      </c>
      <c r="E37" s="3">
        <f>SUM(PDA!$O$11)</f>
        <v>0.00030092592592592595</v>
      </c>
      <c r="G37" s="1" t="s">
        <v>33</v>
      </c>
      <c r="H37" s="15" t="str">
        <f>Lähtis!$B$27</f>
        <v>Haatsi</v>
      </c>
      <c r="I37" s="3">
        <f>SUM(PDA!$O$5:$O$11)</f>
        <v>0.006446759259259259</v>
      </c>
      <c r="K37" s="10">
        <f>SUM($I$37-I37)</f>
        <v>0</v>
      </c>
      <c r="M37" s="10">
        <f>SUM($I$37-I37)</f>
        <v>0</v>
      </c>
    </row>
    <row r="38" spans="1:13" ht="12.75">
      <c r="A38" s="1"/>
      <c r="B38" s="1" t="s">
        <v>34</v>
      </c>
      <c r="C38" s="15" t="str">
        <f>Lähtis!$B$48</f>
        <v>Lipasti</v>
      </c>
      <c r="E38" s="3">
        <f>SUM(PDA!$M$24)</f>
        <v>0.0003125</v>
      </c>
      <c r="G38" s="1" t="s">
        <v>34</v>
      </c>
      <c r="H38" s="15" t="str">
        <f>Lähtis!$B$48</f>
        <v>Lipasti</v>
      </c>
      <c r="I38" s="3">
        <f>SUM(PDA!$M$18:$M$24)+SUM(PDA!$N$18:$N$24)</f>
        <v>0.0067245370370370375</v>
      </c>
      <c r="J38" s="1" t="s">
        <v>101</v>
      </c>
      <c r="K38" s="10">
        <f>SUM(I38-I37)</f>
        <v>0.0002777777777777787</v>
      </c>
      <c r="M38" s="10">
        <f>SUM(I38-$I$37)</f>
        <v>0.0002777777777777787</v>
      </c>
    </row>
    <row r="39" spans="1:13" ht="12.75">
      <c r="A39" s="1"/>
      <c r="B39" s="1" t="s">
        <v>35</v>
      </c>
      <c r="C39" s="15" t="str">
        <f>Lähtis!$B$15</f>
        <v>Antti</v>
      </c>
      <c r="E39" s="3">
        <f>SUM(PDA!$G$11)</f>
        <v>0.0868055555555556</v>
      </c>
      <c r="G39" s="1" t="s">
        <v>35</v>
      </c>
      <c r="H39" s="15" t="str">
        <f>Lähtis!$B$15</f>
        <v>Antti</v>
      </c>
      <c r="I39" s="3">
        <f>SUM(PDA!$G$5:$G$11)</f>
        <v>0.14000000000000007</v>
      </c>
      <c r="K39" s="10">
        <f>SUM(I39-I38)</f>
        <v>0.13327546296296303</v>
      </c>
      <c r="M39" s="10">
        <f>SUM(I39-$I$37)</f>
        <v>0.13355324074074082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SUM(PDA!$E$24)</f>
        <v>0.170138888888889</v>
      </c>
      <c r="G40" s="1" t="s">
        <v>36</v>
      </c>
      <c r="H40" s="15" t="str">
        <f>Lähtis!$B$36</f>
        <v>Kalle</v>
      </c>
      <c r="I40" s="3">
        <f>SUM(PDA!$E$18:$E$24)</f>
        <v>0.4385185185185185</v>
      </c>
      <c r="K40" s="10">
        <f>SUM(I40-I39)</f>
        <v>0.2985185185185184</v>
      </c>
      <c r="M40" s="10">
        <f>SUM(I40-$I$37)</f>
        <v>0.4320717592592592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/>
      <c r="B43" s="3"/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38" right="0.31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R16" sqref="R16"/>
    </sheetView>
  </sheetViews>
  <sheetFormatPr defaultColWidth="9.140625" defaultRowHeight="12.75"/>
  <cols>
    <col min="1" max="1" width="6.8515625" style="0" customWidth="1"/>
    <col min="2" max="2" width="9.57421875" style="1" customWidth="1"/>
    <col min="3" max="3" width="7.00390625" style="1" customWidth="1"/>
    <col min="4" max="4" width="2.421875" style="1" customWidth="1"/>
    <col min="5" max="5" width="12.00390625" style="1" customWidth="1"/>
    <col min="6" max="6" width="2.57421875" style="1" customWidth="1"/>
    <col min="7" max="7" width="4.140625" style="1" customWidth="1"/>
    <col min="8" max="8" width="8.28125" style="1" customWidth="1"/>
    <col min="9" max="9" width="14.00390625" style="1" customWidth="1"/>
    <col min="10" max="10" width="1.8515625" style="1" customWidth="1"/>
    <col min="11" max="11" width="14.00390625" style="1" customWidth="1"/>
    <col min="12" max="12" width="1.7109375" style="1" customWidth="1"/>
    <col min="13" max="13" width="11.57421875" style="1" customWidth="1"/>
  </cols>
  <sheetData>
    <row r="2" spans="1:13" ht="18">
      <c r="A2" s="27" t="s">
        <v>28</v>
      </c>
      <c r="B2" s="17"/>
      <c r="C2" s="17"/>
      <c r="D2" s="17"/>
      <c r="E2" s="17"/>
      <c r="F2" s="17"/>
      <c r="G2" s="17"/>
      <c r="H2" s="17"/>
      <c r="I2" s="21" t="s">
        <v>39</v>
      </c>
      <c r="J2" s="17"/>
      <c r="K2" s="17"/>
      <c r="L2" s="17"/>
      <c r="M2" s="17"/>
    </row>
    <row r="3" spans="1:14" ht="12.75">
      <c r="A3" s="28" t="str">
        <f>PDA!B12</f>
        <v>Kaalimaa</v>
      </c>
      <c r="B3" s="17"/>
      <c r="C3" s="19" t="s">
        <v>26</v>
      </c>
      <c r="D3" s="20"/>
      <c r="E3" s="21" t="s">
        <v>72</v>
      </c>
      <c r="F3" s="21"/>
      <c r="G3" s="21"/>
      <c r="H3" s="21"/>
      <c r="I3" s="21" t="s">
        <v>68</v>
      </c>
      <c r="J3" s="21"/>
      <c r="K3" s="18" t="s">
        <v>9</v>
      </c>
      <c r="L3" s="20"/>
      <c r="M3" s="18" t="s">
        <v>8</v>
      </c>
      <c r="N3" s="1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 t="s">
        <v>33</v>
      </c>
      <c r="B5" s="2" t="str">
        <f>(PDA!$Q$4)</f>
        <v>Sari</v>
      </c>
      <c r="C5" s="14" t="s">
        <v>25</v>
      </c>
      <c r="D5" s="3"/>
      <c r="E5" s="10">
        <f>SUM(PDA!$Q$12)</f>
        <v>0.0006134259259259259</v>
      </c>
      <c r="G5" s="1" t="s">
        <v>33</v>
      </c>
      <c r="H5" s="2" t="str">
        <f>(PDA!$G$17)</f>
        <v>Tumu</v>
      </c>
      <c r="I5" s="10">
        <f>SUM(PDA!$G$18:$G$25)</f>
        <v>0.00681712962962963</v>
      </c>
      <c r="K5" s="10">
        <f>SUM($I$5-I5)</f>
        <v>0</v>
      </c>
      <c r="M5" s="10">
        <f>SUM(I$5-I5)</f>
        <v>0</v>
      </c>
    </row>
    <row r="6" spans="1:13" ht="12.75">
      <c r="A6" s="1" t="s">
        <v>34</v>
      </c>
      <c r="B6" s="2" t="str">
        <f>(PDA!$G$17)</f>
        <v>Tumu</v>
      </c>
      <c r="C6" s="14" t="s">
        <v>32</v>
      </c>
      <c r="D6" s="3"/>
      <c r="E6" s="10">
        <f>SUM(PDA!$G$25)</f>
        <v>0.0006134259259259259</v>
      </c>
      <c r="G6" s="1" t="s">
        <v>34</v>
      </c>
      <c r="H6" s="2" t="str">
        <f>(PDA!$Q$4)</f>
        <v>Sari</v>
      </c>
      <c r="I6" s="10">
        <f>SUM(PDA!$Q$5:$Q$12)+SUM(PDA!$R$5:$R$12)</f>
        <v>0.006909722222222223</v>
      </c>
      <c r="J6" s="1" t="s">
        <v>101</v>
      </c>
      <c r="K6" s="10">
        <f aca="true" t="shared" si="0" ref="K6:K19">SUM(I6-I5)</f>
        <v>9.259259259259377E-05</v>
      </c>
      <c r="M6" s="10">
        <f aca="true" t="shared" si="1" ref="M6:M19">SUM(I6-I$5)</f>
        <v>9.259259259259377E-05</v>
      </c>
    </row>
    <row r="7" spans="1:13" ht="12.75">
      <c r="A7" s="1" t="s">
        <v>35</v>
      </c>
      <c r="B7" s="2" t="str">
        <f>(PDA!$M$17)</f>
        <v>Lipasti</v>
      </c>
      <c r="C7" s="14" t="s">
        <v>31</v>
      </c>
      <c r="D7" s="3"/>
      <c r="E7" s="10">
        <f>SUM(PDA!$M$25)</f>
        <v>0.0006481481481481481</v>
      </c>
      <c r="G7" s="1" t="s">
        <v>35</v>
      </c>
      <c r="H7" s="2" t="str">
        <f>(PDA!$O$4)</f>
        <v>Haatsi</v>
      </c>
      <c r="I7" s="10">
        <f>SUM(PDA!$O$5:$O$12)</f>
        <v>0.007118055555555555</v>
      </c>
      <c r="K7" s="10">
        <f t="shared" si="0"/>
        <v>0.00020833333333333207</v>
      </c>
      <c r="M7" s="10">
        <f t="shared" si="1"/>
        <v>0.00030092592592592584</v>
      </c>
    </row>
    <row r="8" spans="1:13" ht="12.75">
      <c r="A8" s="1" t="s">
        <v>36</v>
      </c>
      <c r="B8" s="2" t="str">
        <f>(PDA!$O$4)</f>
        <v>Haatsi</v>
      </c>
      <c r="C8" s="14" t="s">
        <v>31</v>
      </c>
      <c r="D8" s="3"/>
      <c r="E8" s="10">
        <f>SUM(PDA!$O$12)</f>
        <v>0.0006712962962962962</v>
      </c>
      <c r="G8" s="1" t="s">
        <v>36</v>
      </c>
      <c r="H8" s="2" t="str">
        <f>(PDA!$M$4)</f>
        <v>Rise</v>
      </c>
      <c r="I8" s="10">
        <f>SUM(PDA!$M$5:$M$12)</f>
        <v>0.0071875</v>
      </c>
      <c r="K8" s="10">
        <f t="shared" si="0"/>
        <v>6.944444444444489E-05</v>
      </c>
      <c r="M8" s="10">
        <f t="shared" si="1"/>
        <v>0.00037037037037037073</v>
      </c>
    </row>
    <row r="9" spans="1:14" ht="12.75">
      <c r="A9" s="1" t="s">
        <v>37</v>
      </c>
      <c r="B9" s="2" t="str">
        <f>(PDA!$M$4)</f>
        <v>Rise</v>
      </c>
      <c r="C9" s="14" t="s">
        <v>30</v>
      </c>
      <c r="D9" s="3"/>
      <c r="E9" s="10">
        <f>SUM(PDA!$M$12)</f>
        <v>0.0006828703703703703</v>
      </c>
      <c r="G9" s="1" t="s">
        <v>37</v>
      </c>
      <c r="H9" s="2" t="str">
        <f>(PDA!$M$17)</f>
        <v>Lipasti</v>
      </c>
      <c r="I9" s="10">
        <f>SUM(PDA!$M$18:$M$25)+SUM(PDA!$N$18:$N$25)</f>
        <v>0.007372685185185185</v>
      </c>
      <c r="J9" s="1" t="s">
        <v>101</v>
      </c>
      <c r="K9" s="10">
        <f t="shared" si="0"/>
        <v>0.00018518518518518493</v>
      </c>
      <c r="M9" s="10">
        <f t="shared" si="1"/>
        <v>0.0005555555555555557</v>
      </c>
      <c r="N9" s="1"/>
    </row>
    <row r="10" spans="1:13" ht="12.75">
      <c r="A10" s="1" t="s">
        <v>42</v>
      </c>
      <c r="B10" s="2" t="str">
        <f>(PDA!$C$17)</f>
        <v>Miika</v>
      </c>
      <c r="C10" s="14" t="s">
        <v>30</v>
      </c>
      <c r="D10" s="3"/>
      <c r="E10" s="10">
        <f>SUM(PDA!$C$25)</f>
        <v>0.0007060185185185185</v>
      </c>
      <c r="G10" s="1" t="s">
        <v>42</v>
      </c>
      <c r="H10" s="2" t="str">
        <f>(PDA!$C$17)</f>
        <v>Miika</v>
      </c>
      <c r="I10" s="10">
        <f>SUM(PDA!$C$18:$C$25)</f>
        <v>0.007430555555555556</v>
      </c>
      <c r="K10" s="10">
        <f t="shared" si="0"/>
        <v>5.7870370370370454E-05</v>
      </c>
      <c r="M10" s="10">
        <f t="shared" si="1"/>
        <v>0.0006134259259259261</v>
      </c>
    </row>
    <row r="11" spans="1:13" ht="12.75">
      <c r="A11" s="1" t="s">
        <v>43</v>
      </c>
      <c r="B11" s="2" t="str">
        <f>(PDA!$E$4)</f>
        <v>Toofast</v>
      </c>
      <c r="C11" s="14" t="s">
        <v>30</v>
      </c>
      <c r="D11" s="3"/>
      <c r="E11" s="10">
        <f>SUM(PDA!$E$12)</f>
        <v>0.0007638888888888889</v>
      </c>
      <c r="G11" s="1" t="s">
        <v>43</v>
      </c>
      <c r="H11" s="2" t="str">
        <f>(PDA!$E$4)</f>
        <v>Toofast</v>
      </c>
      <c r="I11" s="10">
        <f>SUM(PDA!$E$5:$E$12)</f>
        <v>0.00787037037037037</v>
      </c>
      <c r="K11" s="10">
        <f t="shared" si="0"/>
        <v>0.0004398148148148139</v>
      </c>
      <c r="M11" s="10">
        <f t="shared" si="1"/>
        <v>0.00105324074074074</v>
      </c>
    </row>
    <row r="12" spans="1:13" ht="12.75">
      <c r="A12" s="1" t="s">
        <v>44</v>
      </c>
      <c r="B12" s="2" t="str">
        <f>(PDA!$O$17)</f>
        <v>Jone</v>
      </c>
      <c r="C12" s="14" t="s">
        <v>25</v>
      </c>
      <c r="D12" s="3"/>
      <c r="E12" s="10">
        <f>SUM(PDA!$O$25)</f>
        <v>0.000775462962962963</v>
      </c>
      <c r="G12" s="1" t="s">
        <v>44</v>
      </c>
      <c r="H12" s="2" t="str">
        <f>(PDA!$C$4)</f>
        <v>Ami</v>
      </c>
      <c r="I12" s="10">
        <f>SUM(PDA!$C$5:$C$12)</f>
        <v>0.008622685185185185</v>
      </c>
      <c r="K12" s="10">
        <f t="shared" si="0"/>
        <v>0.000752314814814815</v>
      </c>
      <c r="M12" s="10">
        <f t="shared" si="1"/>
        <v>0.001805555555555555</v>
      </c>
    </row>
    <row r="13" spans="1:13" ht="12.75">
      <c r="A13" s="1" t="s">
        <v>45</v>
      </c>
      <c r="B13" s="2" t="str">
        <f>(PDA!$I$4)</f>
        <v>Janne</v>
      </c>
      <c r="C13" s="14" t="s">
        <v>32</v>
      </c>
      <c r="D13" s="3"/>
      <c r="E13" s="10">
        <f>SUM(PDA!$I$12)</f>
        <v>0.000798611111111111</v>
      </c>
      <c r="G13" s="1" t="s">
        <v>45</v>
      </c>
      <c r="H13" s="2" t="str">
        <f>(PDA!$K$4)</f>
        <v>Simi</v>
      </c>
      <c r="I13" s="10">
        <f>SUM(PDA!$K$5:$K$12)</f>
        <v>0.008877314814814815</v>
      </c>
      <c r="K13" s="10">
        <f t="shared" si="0"/>
        <v>0.0002546296296296307</v>
      </c>
      <c r="M13" s="10">
        <f t="shared" si="1"/>
        <v>0.0020601851851851857</v>
      </c>
    </row>
    <row r="14" spans="1:13" ht="12.75">
      <c r="A14" s="1" t="s">
        <v>46</v>
      </c>
      <c r="B14" s="2" t="str">
        <f>(PDA!$K$4)</f>
        <v>Simi</v>
      </c>
      <c r="C14" s="14" t="s">
        <v>25</v>
      </c>
      <c r="D14" s="3"/>
      <c r="E14" s="10">
        <f>SUM(PDA!$K$12)</f>
        <v>0.000798611111111111</v>
      </c>
      <c r="G14" s="1" t="s">
        <v>46</v>
      </c>
      <c r="H14" s="2" t="str">
        <f>(PDA!$I$17)</f>
        <v>Jaquels</v>
      </c>
      <c r="I14" s="10">
        <f>SUM(PDA!$I$18:$I$25)</f>
        <v>0.008958333333333332</v>
      </c>
      <c r="K14" s="10">
        <f t="shared" si="0"/>
        <v>8.101851851851673E-05</v>
      </c>
      <c r="M14" s="10">
        <f t="shared" si="1"/>
        <v>0.0021412037037037025</v>
      </c>
    </row>
    <row r="15" spans="1:14" ht="12.75">
      <c r="A15" s="1" t="s">
        <v>47</v>
      </c>
      <c r="B15" s="2" t="str">
        <f>(PDA!$I$17)</f>
        <v>Jaquels</v>
      </c>
      <c r="C15" s="14" t="s">
        <v>30</v>
      </c>
      <c r="D15" s="3"/>
      <c r="E15" s="10">
        <f>SUM(PDA!$I$25)</f>
        <v>0.0008101851851851852</v>
      </c>
      <c r="G15" s="1" t="s">
        <v>47</v>
      </c>
      <c r="H15" s="2" t="str">
        <f>(PDA!$I$4)</f>
        <v>Janne</v>
      </c>
      <c r="I15" s="10">
        <f>SUM(PDA!$I$5:$I$12)</f>
        <v>0.009120370370370372</v>
      </c>
      <c r="K15" s="10">
        <f t="shared" si="0"/>
        <v>0.0001620370370370404</v>
      </c>
      <c r="M15" s="10">
        <f t="shared" si="1"/>
        <v>0.002303240740740743</v>
      </c>
      <c r="N15" s="1"/>
    </row>
    <row r="16" spans="1:13" ht="12.75">
      <c r="A16" s="1" t="s">
        <v>48</v>
      </c>
      <c r="B16" s="2" t="str">
        <f>(PDA!$C$4)</f>
        <v>Ami</v>
      </c>
      <c r="C16" s="14" t="s">
        <v>25</v>
      </c>
      <c r="D16" s="3"/>
      <c r="E16" s="10">
        <f>SUM(PDA!$C$12)</f>
        <v>0.0008564814814814815</v>
      </c>
      <c r="G16" s="1" t="s">
        <v>48</v>
      </c>
      <c r="H16" s="2" t="str">
        <f>(PDA!$O$17)</f>
        <v>Jone</v>
      </c>
      <c r="I16" s="10">
        <f>SUM(PDA!$O$18:$O$25)</f>
        <v>0.009722222222222222</v>
      </c>
      <c r="K16" s="10">
        <f t="shared" si="0"/>
        <v>0.0006018518518518499</v>
      </c>
      <c r="M16" s="10">
        <f t="shared" si="1"/>
        <v>0.002905092592592593</v>
      </c>
    </row>
    <row r="17" spans="1:13" ht="12.75">
      <c r="A17" s="1" t="s">
        <v>49</v>
      </c>
      <c r="B17" s="2" t="str">
        <f>(PDA!$G$4)</f>
        <v>Antti</v>
      </c>
      <c r="C17" s="14" t="s">
        <v>31</v>
      </c>
      <c r="D17" s="3"/>
      <c r="E17" s="10">
        <f>SUM(PDA!$G$12)</f>
        <v>0.128472222222222</v>
      </c>
      <c r="G17" s="1" t="s">
        <v>49</v>
      </c>
      <c r="H17" s="2" t="str">
        <f>(PDA!$G$4)</f>
        <v>Antti</v>
      </c>
      <c r="I17" s="10">
        <f>SUM(PDA!$G$5:$G$12)</f>
        <v>0.26847222222222206</v>
      </c>
      <c r="K17" s="10">
        <f t="shared" si="0"/>
        <v>0.2587499999999998</v>
      </c>
      <c r="M17" s="10">
        <f t="shared" si="1"/>
        <v>0.26165509259259245</v>
      </c>
    </row>
    <row r="18" spans="1:14" ht="12.75">
      <c r="A18" s="1" t="s">
        <v>50</v>
      </c>
      <c r="B18" s="2" t="str">
        <f>(PDA!$K$17)</f>
        <v>Jyri</v>
      </c>
      <c r="C18" s="14" t="s">
        <v>25</v>
      </c>
      <c r="D18" s="3"/>
      <c r="E18" s="10">
        <f>SUM(PDA!$K$25)</f>
        <v>0.211805555555555</v>
      </c>
      <c r="G18" s="1" t="s">
        <v>50</v>
      </c>
      <c r="H18" s="2" t="str">
        <f>(PDA!$E$17)</f>
        <v>Kalle</v>
      </c>
      <c r="I18" s="10">
        <f>SUM(PDA!$E$18:$E$25)</f>
        <v>0.6503240740740744</v>
      </c>
      <c r="K18" s="10">
        <f t="shared" si="0"/>
        <v>0.3818518518518524</v>
      </c>
      <c r="M18" s="10">
        <f t="shared" si="1"/>
        <v>0.6435069444444448</v>
      </c>
      <c r="N18" s="1"/>
    </row>
    <row r="19" spans="1:13" ht="12.75">
      <c r="A19" s="1" t="s">
        <v>51</v>
      </c>
      <c r="B19" s="2" t="str">
        <f>(PDA!$E$17)</f>
        <v>Kalle</v>
      </c>
      <c r="C19" s="14" t="s">
        <v>31</v>
      </c>
      <c r="D19" s="3"/>
      <c r="E19" s="10">
        <f>SUM(PDA!$E$25)</f>
        <v>0.211805555555556</v>
      </c>
      <c r="G19" s="1" t="s">
        <v>51</v>
      </c>
      <c r="H19" s="2" t="str">
        <f>(PDA!$K$17)</f>
        <v>Jyri</v>
      </c>
      <c r="I19" s="10">
        <f>SUM(PDA!$K$18:$K$25)</f>
        <v>0.6527777777777771</v>
      </c>
      <c r="K19" s="10">
        <f t="shared" si="0"/>
        <v>0.002453703703702681</v>
      </c>
      <c r="M19" s="10">
        <f t="shared" si="1"/>
        <v>0.6459606481481475</v>
      </c>
    </row>
    <row r="20" spans="1:11" ht="23.25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24</v>
      </c>
      <c r="B21" s="22"/>
      <c r="C21" s="22"/>
      <c r="D21" s="22"/>
      <c r="E21" s="21" t="s">
        <v>72</v>
      </c>
      <c r="F21" s="21"/>
      <c r="G21" s="21"/>
      <c r="H21" s="21"/>
      <c r="I21" s="21" t="s">
        <v>73</v>
      </c>
      <c r="J21" s="21"/>
      <c r="K21" s="21" t="s">
        <v>9</v>
      </c>
      <c r="L21" s="21"/>
      <c r="M21" s="23" t="s">
        <v>38</v>
      </c>
      <c r="N21" s="1"/>
      <c r="O21" s="1"/>
    </row>
    <row r="22" spans="1:11" ht="12.75">
      <c r="A22" s="4"/>
      <c r="B22" s="3"/>
      <c r="C22" s="3"/>
      <c r="D22" s="3"/>
      <c r="K22" s="3"/>
    </row>
    <row r="23" spans="1:14" ht="12.75">
      <c r="A23" s="5" t="s">
        <v>30</v>
      </c>
      <c r="B23" s="1" t="s">
        <v>33</v>
      </c>
      <c r="C23" s="15" t="str">
        <f>Lähtis!$B$24</f>
        <v>Rise</v>
      </c>
      <c r="D23" s="3"/>
      <c r="E23" s="3">
        <f>SUM(PDA!$M$12)</f>
        <v>0.0006828703703703703</v>
      </c>
      <c r="G23" s="1" t="s">
        <v>33</v>
      </c>
      <c r="H23" s="15" t="str">
        <f>Lähtis!$B$24</f>
        <v>Rise</v>
      </c>
      <c r="I23" s="3">
        <f>SUM(PDA!$M$5:$M$12)</f>
        <v>0.0071875</v>
      </c>
      <c r="K23" s="10">
        <f>SUM($I$23-I23)</f>
        <v>0</v>
      </c>
      <c r="M23" s="10">
        <f>SUM($I$23-I23)</f>
        <v>0</v>
      </c>
      <c r="N23" s="1"/>
    </row>
    <row r="24" spans="1:14" ht="12.75">
      <c r="A24" s="1"/>
      <c r="B24" s="1" t="s">
        <v>34</v>
      </c>
      <c r="C24" s="15" t="str">
        <f>Lähtis!$B$33</f>
        <v>Miika</v>
      </c>
      <c r="D24" s="3"/>
      <c r="E24" s="3">
        <f>SUM(PDA!$C$25)</f>
        <v>0.0007060185185185185</v>
      </c>
      <c r="G24" s="1" t="s">
        <v>34</v>
      </c>
      <c r="H24" s="15" t="str">
        <f>Lähtis!$B$33</f>
        <v>Miika</v>
      </c>
      <c r="I24" s="3">
        <f>SUM(PDA!$C$18:$C$25)</f>
        <v>0.007430555555555556</v>
      </c>
      <c r="K24" s="10">
        <f>SUM(I24-I23)</f>
        <v>0.00024305555555555539</v>
      </c>
      <c r="M24" s="10">
        <f>SUM(I24-$I$23)</f>
        <v>0.00024305555555555539</v>
      </c>
      <c r="N24" s="1"/>
    </row>
    <row r="25" spans="1:14" ht="12.75">
      <c r="A25" s="1"/>
      <c r="B25" s="1" t="s">
        <v>35</v>
      </c>
      <c r="C25" s="15" t="str">
        <f>Lähtis!$B$12</f>
        <v>Toofast</v>
      </c>
      <c r="D25" s="3"/>
      <c r="E25" s="3">
        <f>SUM(PDA!$E$12)</f>
        <v>0.0007638888888888889</v>
      </c>
      <c r="G25" s="1" t="s">
        <v>35</v>
      </c>
      <c r="H25" s="15" t="str">
        <f>Lähtis!$B$12</f>
        <v>Toofast</v>
      </c>
      <c r="I25" s="3">
        <f>SUM(PDA!$E$5:$E$12)</f>
        <v>0.00787037037037037</v>
      </c>
      <c r="K25" s="10">
        <f>SUM(I25-I24)</f>
        <v>0.0004398148148148139</v>
      </c>
      <c r="M25" s="10">
        <f>SUM(I25-$I$23)</f>
        <v>0.0006828703703703693</v>
      </c>
      <c r="N25" s="1"/>
    </row>
    <row r="26" spans="1:13" ht="12.75">
      <c r="A26" s="1"/>
      <c r="B26" s="1" t="s">
        <v>36</v>
      </c>
      <c r="C26" s="2" t="str">
        <f>Lähtis!$B$42</f>
        <v>Jaquels</v>
      </c>
      <c r="E26" s="3">
        <f>SUM(PDA!$I$25)</f>
        <v>0.0008101851851851852</v>
      </c>
      <c r="G26" s="1" t="s">
        <v>36</v>
      </c>
      <c r="H26" s="2" t="str">
        <f>Lähtis!$B$42</f>
        <v>Jaquels</v>
      </c>
      <c r="I26" s="3">
        <f>SUM(PDA!$I$18:$I$25)</f>
        <v>0.008958333333333332</v>
      </c>
      <c r="K26" s="10">
        <f>SUM(I26-I25)</f>
        <v>0.0010879629629629625</v>
      </c>
      <c r="M26" s="10">
        <f>SUM(I26-$I$23)</f>
        <v>0.0017708333333333317</v>
      </c>
    </row>
    <row r="27" spans="1:8" ht="12.75">
      <c r="A27" s="6"/>
      <c r="C27" s="2"/>
      <c r="E27" s="4"/>
      <c r="F27" s="5"/>
      <c r="H27" s="2"/>
    </row>
    <row r="28" spans="1:13" ht="12.75">
      <c r="A28" s="5" t="s">
        <v>25</v>
      </c>
      <c r="B28" s="1" t="s">
        <v>33</v>
      </c>
      <c r="C28" s="15" t="str">
        <f>Lähtis!$B$30</f>
        <v>Sari</v>
      </c>
      <c r="D28" s="3"/>
      <c r="E28" s="3">
        <f>SUM(PDA!$Q$12)</f>
        <v>0.0006134259259259259</v>
      </c>
      <c r="G28" s="1" t="s">
        <v>33</v>
      </c>
      <c r="H28" s="15" t="str">
        <f>$B$5</f>
        <v>Sari</v>
      </c>
      <c r="I28" s="3">
        <f>SUM(PDA!$Q$5:$Q$12)+SUM(PDA!$R$5:$R$12)</f>
        <v>0.006909722222222223</v>
      </c>
      <c r="J28" s="1" t="s">
        <v>101</v>
      </c>
      <c r="K28" s="10">
        <f>SUM($I$28-I28)</f>
        <v>0</v>
      </c>
      <c r="M28" s="10">
        <f>SUM($I$28-I28)</f>
        <v>0</v>
      </c>
    </row>
    <row r="29" spans="1:13" ht="12.75">
      <c r="A29" s="1"/>
      <c r="B29" s="1" t="s">
        <v>34</v>
      </c>
      <c r="C29" s="15" t="str">
        <f>Lähtis!$B$51</f>
        <v>Jone</v>
      </c>
      <c r="D29" s="3"/>
      <c r="E29" s="3">
        <f>SUM(PDA!$O$25)</f>
        <v>0.000775462962962963</v>
      </c>
      <c r="G29" s="1" t="s">
        <v>34</v>
      </c>
      <c r="H29" s="15" t="str">
        <f>Lähtis!$B$9</f>
        <v>Ami</v>
      </c>
      <c r="I29" s="3">
        <f>SUM(PDA!$C$5:$C$12)</f>
        <v>0.008622685185185185</v>
      </c>
      <c r="K29" s="10">
        <f>SUM(I29-I28)</f>
        <v>0.0017129629629629613</v>
      </c>
      <c r="M29" s="10">
        <f>SUM(I29-$I$28)</f>
        <v>0.0017129629629629613</v>
      </c>
    </row>
    <row r="30" spans="2:13" ht="12.75">
      <c r="B30" s="1" t="s">
        <v>35</v>
      </c>
      <c r="C30" s="15" t="str">
        <f>Lähtis!$B$21</f>
        <v>Simi</v>
      </c>
      <c r="D30" s="3"/>
      <c r="E30" s="3">
        <f>SUM(PDA!$K$12)</f>
        <v>0.000798611111111111</v>
      </c>
      <c r="G30" s="1" t="s">
        <v>35</v>
      </c>
      <c r="H30" s="15" t="str">
        <f>Lähtis!$B$21</f>
        <v>Simi</v>
      </c>
      <c r="I30" s="3">
        <f>SUM(PDA!$K$5:$K$12)</f>
        <v>0.008877314814814815</v>
      </c>
      <c r="K30" s="10">
        <f>SUM(I30-I29)</f>
        <v>0.0002546296296296307</v>
      </c>
      <c r="M30" s="10">
        <f>SUM(I30-$I$28)</f>
        <v>0.001967592592592592</v>
      </c>
    </row>
    <row r="31" spans="1:13" ht="12.75">
      <c r="A31" s="1"/>
      <c r="B31" s="1" t="s">
        <v>36</v>
      </c>
      <c r="C31" s="15" t="str">
        <f>Lähtis!$B$9</f>
        <v>Ami</v>
      </c>
      <c r="D31" s="3"/>
      <c r="E31" s="3">
        <f>SUM(PDA!$C12)</f>
        <v>0.0008564814814814815</v>
      </c>
      <c r="G31" s="1" t="s">
        <v>36</v>
      </c>
      <c r="H31" s="15" t="str">
        <f>Lähtis!$B$51</f>
        <v>Jone</v>
      </c>
      <c r="I31" s="3">
        <f>SUM(PDA!$O$18:$O$25)</f>
        <v>0.009722222222222222</v>
      </c>
      <c r="K31" s="10">
        <f>SUM(I31-I30)</f>
        <v>0.0008449074074074071</v>
      </c>
      <c r="M31" s="10">
        <f>SUM(I31-$I$28)</f>
        <v>0.002812499999999999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SUM(PDA!$K$25)</f>
        <v>0.211805555555555</v>
      </c>
      <c r="G32" s="1" t="s">
        <v>37</v>
      </c>
      <c r="H32" s="15" t="str">
        <f>Lähtis!$B$45</f>
        <v>Jyri</v>
      </c>
      <c r="I32" s="3">
        <f>SUM(PDA!$K$18:$K$25)</f>
        <v>0.6527777777777771</v>
      </c>
      <c r="K32" s="10">
        <f>SUM(I32-I31)</f>
        <v>0.6430555555555549</v>
      </c>
      <c r="M32" s="10">
        <f>SUM(I32-$I$28)</f>
        <v>0.6458680555555549</v>
      </c>
    </row>
    <row r="33" spans="1:11" ht="12.75">
      <c r="A33" s="2"/>
      <c r="B33" s="3"/>
      <c r="C33" s="15"/>
      <c r="D33" s="3"/>
      <c r="E33" s="3"/>
      <c r="G33" s="3"/>
      <c r="H33" s="15"/>
      <c r="I33" s="3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SUM(PDA!$G$25)</f>
        <v>0.0006134259259259259</v>
      </c>
      <c r="F34" s="5"/>
      <c r="G34" s="1" t="s">
        <v>33</v>
      </c>
      <c r="H34" s="15" t="str">
        <f>Lähtis!$B$39</f>
        <v>Tumu</v>
      </c>
      <c r="I34" s="3">
        <f>SUM(PDA!$G$18:$G$25)</f>
        <v>0.00681712962962963</v>
      </c>
      <c r="K34" s="10">
        <f>SUM($I$34-I34)</f>
        <v>0</v>
      </c>
      <c r="M34" s="10">
        <f>SUM($I$34-I34)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SUM(PDA!$I$12)</f>
        <v>0.000798611111111111</v>
      </c>
      <c r="G35" s="1" t="s">
        <v>34</v>
      </c>
      <c r="H35" s="15" t="str">
        <f>Lähtis!$B$18</f>
        <v>Janne</v>
      </c>
      <c r="I35" s="3">
        <f>SUM(PDA!$I$5:$I$12)</f>
        <v>0.009120370370370372</v>
      </c>
      <c r="K35" s="10">
        <f>SUM(I35-I34)</f>
        <v>0.002303240740740743</v>
      </c>
      <c r="M35" s="10">
        <f>SUM(I35-$I$34)</f>
        <v>0.002303240740740743</v>
      </c>
    </row>
    <row r="36" spans="1:11" ht="12.75">
      <c r="A36" s="2"/>
      <c r="B36" s="3"/>
      <c r="C36" s="15"/>
      <c r="D36" s="3"/>
      <c r="E36" s="3"/>
      <c r="G36" s="3"/>
      <c r="H36" s="15"/>
      <c r="I36" s="3"/>
      <c r="K36" s="3"/>
    </row>
    <row r="37" spans="1:13" ht="12.75">
      <c r="A37" s="5" t="s">
        <v>31</v>
      </c>
      <c r="B37" s="1" t="s">
        <v>33</v>
      </c>
      <c r="C37" s="15" t="str">
        <f>Lähtis!$B$48</f>
        <v>Lipasti</v>
      </c>
      <c r="E37" s="3">
        <f>SUM(PDA!$M$25)</f>
        <v>0.0006481481481481481</v>
      </c>
      <c r="G37" s="1" t="s">
        <v>33</v>
      </c>
      <c r="H37" s="15" t="str">
        <f>Lähtis!$B$27</f>
        <v>Haatsi</v>
      </c>
      <c r="I37" s="3">
        <f>SUM(PDA!$O$5:$O$12)</f>
        <v>0.007118055555555555</v>
      </c>
      <c r="K37" s="10">
        <f>SUM($I$37-I37)</f>
        <v>0</v>
      </c>
      <c r="M37" s="10">
        <f>SUM($I$37-I37)</f>
        <v>0</v>
      </c>
    </row>
    <row r="38" spans="2:13" ht="12.75">
      <c r="B38" s="1" t="s">
        <v>34</v>
      </c>
      <c r="C38" s="15" t="str">
        <f>Lähtis!$B$27</f>
        <v>Haatsi</v>
      </c>
      <c r="E38" s="3">
        <f>SUM(PDA!$O$12)</f>
        <v>0.0006712962962962962</v>
      </c>
      <c r="G38" s="1" t="s">
        <v>34</v>
      </c>
      <c r="H38" s="15" t="str">
        <f>Lähtis!$B$48</f>
        <v>Lipasti</v>
      </c>
      <c r="I38" s="3">
        <f>SUM(PDA!$M$18:$M$25)+SUM(PDA!$N$18:$N$25)</f>
        <v>0.007372685185185185</v>
      </c>
      <c r="J38" s="1" t="s">
        <v>101</v>
      </c>
      <c r="K38" s="10">
        <f>SUM(I38-I37)</f>
        <v>0.0002546296296296298</v>
      </c>
      <c r="M38" s="10">
        <f>SUM(I38-$I$37)</f>
        <v>0.0002546296296296298</v>
      </c>
    </row>
    <row r="39" spans="1:13" ht="12.75">
      <c r="A39" s="1"/>
      <c r="B39" s="1" t="s">
        <v>35</v>
      </c>
      <c r="C39" s="15" t="str">
        <f>Lähtis!$B$15</f>
        <v>Antti</v>
      </c>
      <c r="E39" s="3">
        <f>SUM(PDA!$G$12)</f>
        <v>0.128472222222222</v>
      </c>
      <c r="G39" s="1" t="s">
        <v>35</v>
      </c>
      <c r="H39" s="15" t="str">
        <f>Lähtis!$B$15</f>
        <v>Antti</v>
      </c>
      <c r="I39" s="3">
        <f>SUM(PDA!$G$5:$G$12)</f>
        <v>0.26847222222222206</v>
      </c>
      <c r="K39" s="10">
        <f>SUM(I39-I38)</f>
        <v>0.26109953703703687</v>
      </c>
      <c r="M39" s="10">
        <f>SUM(I39-$I$37)</f>
        <v>0.2613541666666665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SUM(PDA!$E$25)</f>
        <v>0.211805555555556</v>
      </c>
      <c r="G40" s="1" t="s">
        <v>36</v>
      </c>
      <c r="H40" s="15" t="str">
        <f>Lähtis!$B$36</f>
        <v>Kalle</v>
      </c>
      <c r="I40" s="3">
        <f>SUM(PDA!$E$18:$E$25)</f>
        <v>0.6503240740740744</v>
      </c>
      <c r="K40" s="10">
        <f>SUM(I40-I39)</f>
        <v>0.3818518518518524</v>
      </c>
      <c r="M40" s="10">
        <f>SUM(I40-$I$37)</f>
        <v>0.6432060185185189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/>
      <c r="B43" s="3"/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48" right="0.19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9.57421875" style="1" customWidth="1"/>
    <col min="3" max="3" width="7.00390625" style="1" customWidth="1"/>
    <col min="4" max="4" width="2.421875" style="1" customWidth="1"/>
    <col min="5" max="5" width="12.00390625" style="1" customWidth="1"/>
    <col min="6" max="6" width="2.57421875" style="1" customWidth="1"/>
    <col min="7" max="7" width="4.140625" style="1" customWidth="1"/>
    <col min="8" max="8" width="8.28125" style="1" customWidth="1"/>
    <col min="9" max="9" width="14.00390625" style="1" customWidth="1"/>
    <col min="10" max="10" width="1.8515625" style="1" customWidth="1"/>
    <col min="11" max="11" width="14.00390625" style="1" customWidth="1"/>
    <col min="12" max="12" width="1.7109375" style="1" customWidth="1"/>
    <col min="13" max="13" width="11.57421875" style="1" customWidth="1"/>
  </cols>
  <sheetData>
    <row r="2" spans="1:13" ht="18">
      <c r="A2" s="27" t="s">
        <v>29</v>
      </c>
      <c r="B2" s="17"/>
      <c r="C2" s="17"/>
      <c r="D2" s="17"/>
      <c r="E2" s="17"/>
      <c r="F2" s="17"/>
      <c r="G2" s="17"/>
      <c r="H2" s="17"/>
      <c r="I2" s="21" t="s">
        <v>39</v>
      </c>
      <c r="J2" s="17"/>
      <c r="K2" s="17"/>
      <c r="L2" s="17"/>
      <c r="M2" s="17"/>
    </row>
    <row r="3" spans="1:14" ht="12.75">
      <c r="A3" s="28" t="str">
        <f>PDA!B13</f>
        <v>Viitaniemi Cirquit</v>
      </c>
      <c r="B3" s="17"/>
      <c r="C3" s="19" t="s">
        <v>26</v>
      </c>
      <c r="D3" s="20"/>
      <c r="E3" s="21" t="s">
        <v>71</v>
      </c>
      <c r="F3" s="21"/>
      <c r="G3" s="21"/>
      <c r="H3" s="21"/>
      <c r="I3" s="21" t="s">
        <v>69</v>
      </c>
      <c r="J3" s="21"/>
      <c r="K3" s="18" t="s">
        <v>9</v>
      </c>
      <c r="L3" s="20"/>
      <c r="M3" s="18" t="s">
        <v>8</v>
      </c>
      <c r="N3" s="1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 t="s">
        <v>33</v>
      </c>
      <c r="B5" s="2" t="str">
        <f>(PDA!$O$4)</f>
        <v>Haatsi</v>
      </c>
      <c r="C5" s="14" t="s">
        <v>31</v>
      </c>
      <c r="D5" s="3"/>
      <c r="E5" s="10">
        <f>SUM(PDA!$O$13)</f>
        <v>0.0010648148148148147</v>
      </c>
      <c r="G5" s="1" t="s">
        <v>33</v>
      </c>
      <c r="H5" s="2" t="str">
        <f>(PDA!$G$17)</f>
        <v>Tumu</v>
      </c>
      <c r="I5" s="10">
        <f>SUM(PDA!$G$18:$G$26)</f>
        <v>0.007962962962962963</v>
      </c>
      <c r="K5" s="10">
        <f>SUM($I$5-I5)</f>
        <v>0</v>
      </c>
      <c r="M5" s="10">
        <f>SUM(I$5-I5)</f>
        <v>0</v>
      </c>
    </row>
    <row r="6" spans="1:13" ht="12.75">
      <c r="A6" s="1" t="s">
        <v>34</v>
      </c>
      <c r="B6" s="2" t="str">
        <f>(PDA!$I$17)</f>
        <v>Jaquels</v>
      </c>
      <c r="C6" s="14" t="s">
        <v>30</v>
      </c>
      <c r="D6" s="3"/>
      <c r="E6" s="10">
        <f>SUM(PDA!$I$26)</f>
        <v>0.0010648148148148147</v>
      </c>
      <c r="G6" s="1" t="s">
        <v>34</v>
      </c>
      <c r="H6" s="2" t="str">
        <f>(PDA!$Q$4)</f>
        <v>Sari</v>
      </c>
      <c r="I6" s="10">
        <f>SUM(PDA!$Q$5:$Q$13)+SUM(PDA!$R$5:$R$13)</f>
        <v>0.008159722222222223</v>
      </c>
      <c r="J6" s="1" t="s">
        <v>101</v>
      </c>
      <c r="K6" s="10">
        <f aca="true" t="shared" si="0" ref="K6:K19">SUM(I6-I5)</f>
        <v>0.00019675925925925937</v>
      </c>
      <c r="M6" s="10">
        <f aca="true" t="shared" si="1" ref="M6:M19">SUM(I6-I$5)</f>
        <v>0.00019675925925925937</v>
      </c>
    </row>
    <row r="7" spans="1:13" ht="12.75">
      <c r="A7" s="1" t="s">
        <v>35</v>
      </c>
      <c r="B7" s="2" t="str">
        <f>(PDA!$C$4)</f>
        <v>Ami</v>
      </c>
      <c r="C7" s="14" t="s">
        <v>25</v>
      </c>
      <c r="D7" s="3"/>
      <c r="E7" s="10">
        <f>SUM(PDA!$C$13)</f>
        <v>0.0010763888888888889</v>
      </c>
      <c r="G7" s="1" t="s">
        <v>35</v>
      </c>
      <c r="H7" s="2" t="str">
        <f>(PDA!$O$4)</f>
        <v>Haatsi</v>
      </c>
      <c r="I7" s="10">
        <f>SUM(PDA!$O$5:$O$13)+SUM(PDA!$P$5:$P$13)</f>
        <v>0.00824074074074074</v>
      </c>
      <c r="J7" s="1" t="s">
        <v>101</v>
      </c>
      <c r="K7" s="10">
        <f t="shared" si="0"/>
        <v>8.101851851851673E-05</v>
      </c>
      <c r="M7" s="10">
        <f t="shared" si="1"/>
        <v>0.0002777777777777761</v>
      </c>
    </row>
    <row r="8" spans="1:13" ht="12.75">
      <c r="A8" s="1" t="s">
        <v>36</v>
      </c>
      <c r="B8" s="2" t="str">
        <f>(PDA!$M$17)</f>
        <v>Lipasti</v>
      </c>
      <c r="C8" s="14" t="s">
        <v>31</v>
      </c>
      <c r="D8" s="3"/>
      <c r="E8" s="10">
        <f>SUM(PDA!$M$26)</f>
        <v>0.0010763888888888889</v>
      </c>
      <c r="G8" s="1" t="s">
        <v>36</v>
      </c>
      <c r="H8" s="2" t="str">
        <f>(PDA!$M$4)</f>
        <v>Rise</v>
      </c>
      <c r="I8" s="10">
        <f>SUM(PDA!$M$5:$M$13)+SUM(PDA!$N$5:$N$13)</f>
        <v>0.008414351851851852</v>
      </c>
      <c r="J8" s="1" t="s">
        <v>101</v>
      </c>
      <c r="K8" s="10">
        <f t="shared" si="0"/>
        <v>0.00017361111111111223</v>
      </c>
      <c r="M8" s="10">
        <f t="shared" si="1"/>
        <v>0.0004513888888888883</v>
      </c>
    </row>
    <row r="9" spans="1:14" ht="12.75">
      <c r="A9" s="1" t="s">
        <v>37</v>
      </c>
      <c r="B9" s="2" t="str">
        <f>(PDA!$G$4)</f>
        <v>Antti</v>
      </c>
      <c r="C9" s="14" t="s">
        <v>31</v>
      </c>
      <c r="D9" s="3"/>
      <c r="E9" s="10">
        <f>SUM(PDA!$G$13)</f>
        <v>0.0011458333333333333</v>
      </c>
      <c r="G9" s="1" t="s">
        <v>37</v>
      </c>
      <c r="H9" s="2" t="str">
        <f>(PDA!$M$17)</f>
        <v>Lipasti</v>
      </c>
      <c r="I9" s="10">
        <f>SUM(PDA!$M$18:$M$26)+SUM(PDA!$N$18:$N$26)</f>
        <v>0.008506944444444444</v>
      </c>
      <c r="J9" s="1" t="s">
        <v>101</v>
      </c>
      <c r="K9" s="10">
        <f t="shared" si="0"/>
        <v>9.259259259259203E-05</v>
      </c>
      <c r="M9" s="10">
        <f t="shared" si="1"/>
        <v>0.0005439814814814804</v>
      </c>
      <c r="N9" s="1"/>
    </row>
    <row r="10" spans="1:13" ht="12.75">
      <c r="A10" s="1" t="s">
        <v>42</v>
      </c>
      <c r="B10" s="2" t="str">
        <f>(PDA!$G$17)</f>
        <v>Tumu</v>
      </c>
      <c r="C10" s="14" t="s">
        <v>32</v>
      </c>
      <c r="D10" s="3"/>
      <c r="E10" s="10">
        <f>SUM(PDA!$G$26)</f>
        <v>0.0011458333333333333</v>
      </c>
      <c r="G10" s="1" t="s">
        <v>42</v>
      </c>
      <c r="H10" s="2" t="str">
        <f>(PDA!$C$17)</f>
        <v>Miika</v>
      </c>
      <c r="I10" s="10">
        <f>SUM(PDA!$C$18:$C$26)</f>
        <v>0.008680555555555556</v>
      </c>
      <c r="K10" s="10">
        <f t="shared" si="0"/>
        <v>0.00017361111111111223</v>
      </c>
      <c r="M10" s="10">
        <f t="shared" si="1"/>
        <v>0.0007175925925925926</v>
      </c>
    </row>
    <row r="11" spans="1:13" ht="12.75">
      <c r="A11" s="1" t="s">
        <v>43</v>
      </c>
      <c r="B11" s="2" t="str">
        <f>(PDA!$K$4)</f>
        <v>Simi</v>
      </c>
      <c r="C11" s="14" t="s">
        <v>25</v>
      </c>
      <c r="D11" s="3"/>
      <c r="E11" s="10">
        <f>SUM(PDA!$K$13)</f>
        <v>0.0011689814814814816</v>
      </c>
      <c r="G11" s="1" t="s">
        <v>43</v>
      </c>
      <c r="H11" s="2" t="str">
        <f>(PDA!$E$4)</f>
        <v>Toofast</v>
      </c>
      <c r="I11" s="10">
        <f>SUM(PDA!$E$5:$E$13)</f>
        <v>0.009120370370370369</v>
      </c>
      <c r="K11" s="10">
        <f t="shared" si="0"/>
        <v>0.000439814814814813</v>
      </c>
      <c r="M11" s="10">
        <f t="shared" si="1"/>
        <v>0.0011574074074074056</v>
      </c>
    </row>
    <row r="12" spans="1:13" ht="12.75">
      <c r="A12" s="1" t="s">
        <v>44</v>
      </c>
      <c r="B12" s="2" t="str">
        <f>(PDA!$M$4)</f>
        <v>Rise</v>
      </c>
      <c r="C12" s="14" t="s">
        <v>30</v>
      </c>
      <c r="D12" s="3"/>
      <c r="E12" s="10">
        <f>SUM(PDA!$M$13)</f>
        <v>0.0011689814814814816</v>
      </c>
      <c r="G12" s="1" t="s">
        <v>44</v>
      </c>
      <c r="H12" s="2" t="str">
        <f>(PDA!$C$4)</f>
        <v>Ami</v>
      </c>
      <c r="I12" s="10">
        <f>SUM(PDA!$C$5:$C$13)+SUM(PDA!$D$5:$D$13)</f>
        <v>0.009756944444444443</v>
      </c>
      <c r="J12" s="1" t="s">
        <v>101</v>
      </c>
      <c r="K12" s="10">
        <f t="shared" si="0"/>
        <v>0.0006365740740740741</v>
      </c>
      <c r="M12" s="10">
        <f t="shared" si="1"/>
        <v>0.0017939814814814797</v>
      </c>
    </row>
    <row r="13" spans="1:13" ht="12.75">
      <c r="A13" s="1" t="s">
        <v>45</v>
      </c>
      <c r="B13" s="2" t="str">
        <f>(PDA!$E$4)</f>
        <v>Toofast</v>
      </c>
      <c r="C13" s="14" t="s">
        <v>30</v>
      </c>
      <c r="D13" s="3"/>
      <c r="E13" s="10">
        <f>SUM(PDA!$E$13)</f>
        <v>0.00125</v>
      </c>
      <c r="G13" s="1" t="s">
        <v>45</v>
      </c>
      <c r="H13" s="2" t="str">
        <f>(PDA!$I$17)</f>
        <v>Jaquels</v>
      </c>
      <c r="I13" s="10">
        <f>SUM(PDA!$I$18:$I$26)+SUM(PDA!$J$18:$J$26)</f>
        <v>0.010081018518518517</v>
      </c>
      <c r="J13" s="1" t="s">
        <v>101</v>
      </c>
      <c r="K13" s="10">
        <f t="shared" si="0"/>
        <v>0.00032407407407407385</v>
      </c>
      <c r="M13" s="10">
        <f t="shared" si="1"/>
        <v>0.0021180555555555536</v>
      </c>
    </row>
    <row r="14" spans="1:13" ht="12.75">
      <c r="A14" s="1" t="s">
        <v>46</v>
      </c>
      <c r="B14" s="2" t="str">
        <f>(PDA!$I$4)</f>
        <v>Janne</v>
      </c>
      <c r="C14" s="14" t="s">
        <v>32</v>
      </c>
      <c r="D14" s="3"/>
      <c r="E14" s="10">
        <f>SUM(PDA!$I$13)</f>
        <v>0.00125</v>
      </c>
      <c r="G14" s="1" t="s">
        <v>46</v>
      </c>
      <c r="H14" s="2" t="str">
        <f>(PDA!$K$4)</f>
        <v>Simi</v>
      </c>
      <c r="I14" s="10">
        <f>SUM(PDA!$K$5:$K$13)+SUM(PDA!$L$5:$L$13)</f>
        <v>0.010104166666666666</v>
      </c>
      <c r="J14" s="1" t="s">
        <v>101</v>
      </c>
      <c r="K14" s="10">
        <f t="shared" si="0"/>
        <v>2.3148148148148875E-05</v>
      </c>
      <c r="M14" s="10">
        <f t="shared" si="1"/>
        <v>0.0021412037037037025</v>
      </c>
    </row>
    <row r="15" spans="1:14" ht="12.75">
      <c r="A15" s="1" t="s">
        <v>47</v>
      </c>
      <c r="B15" s="2" t="str">
        <f>(PDA!$Q$4)</f>
        <v>Sari</v>
      </c>
      <c r="C15" s="14" t="s">
        <v>25</v>
      </c>
      <c r="D15" s="3"/>
      <c r="E15" s="10">
        <f>SUM(PDA!$Q$13)</f>
        <v>0.00125</v>
      </c>
      <c r="G15" s="1" t="s">
        <v>47</v>
      </c>
      <c r="H15" s="2" t="str">
        <f>(PDA!$I$4)</f>
        <v>Janne</v>
      </c>
      <c r="I15" s="10">
        <f>SUM(PDA!$I$5:$I$13)</f>
        <v>0.010370370370370372</v>
      </c>
      <c r="K15" s="10">
        <f t="shared" si="0"/>
        <v>0.000266203703703706</v>
      </c>
      <c r="M15" s="10">
        <f t="shared" si="1"/>
        <v>0.0024074074074074085</v>
      </c>
      <c r="N15" s="1"/>
    </row>
    <row r="16" spans="1:13" ht="12.75">
      <c r="A16" s="1" t="s">
        <v>48</v>
      </c>
      <c r="B16" s="2" t="str">
        <f>(PDA!$C$17)</f>
        <v>Miika</v>
      </c>
      <c r="C16" s="14" t="s">
        <v>30</v>
      </c>
      <c r="D16" s="3"/>
      <c r="E16" s="10">
        <f>SUM(PDA!$C$26)</f>
        <v>0.00125</v>
      </c>
      <c r="G16" s="1" t="s">
        <v>48</v>
      </c>
      <c r="H16" s="2" t="str">
        <f>(PDA!$O$17)</f>
        <v>Jone</v>
      </c>
      <c r="I16" s="10">
        <f>SUM(PDA!$O$18:$O$26)</f>
        <v>0.013194444444444444</v>
      </c>
      <c r="K16" s="10">
        <f t="shared" si="0"/>
        <v>0.0028240740740740726</v>
      </c>
      <c r="M16" s="10">
        <f t="shared" si="1"/>
        <v>0.005231481481481481</v>
      </c>
    </row>
    <row r="17" spans="1:13" ht="12.75">
      <c r="A17" s="1" t="s">
        <v>49</v>
      </c>
      <c r="B17" s="2" t="str">
        <f>(PDA!$O$17)</f>
        <v>Jone</v>
      </c>
      <c r="C17" s="14" t="s">
        <v>25</v>
      </c>
      <c r="D17" s="3"/>
      <c r="E17" s="10">
        <f>SUM(PDA!$O$26)</f>
        <v>0.003472222222222222</v>
      </c>
      <c r="G17" s="1" t="s">
        <v>49</v>
      </c>
      <c r="H17" s="2" t="str">
        <f>(PDA!$G$4)</f>
        <v>Antti</v>
      </c>
      <c r="I17" s="10">
        <f>SUM(PDA!$G$5:$G$13)</f>
        <v>0.2696180555555554</v>
      </c>
      <c r="K17" s="10">
        <f t="shared" si="0"/>
        <v>0.25642361111111095</v>
      </c>
      <c r="M17" s="10">
        <f t="shared" si="1"/>
        <v>0.26165509259259245</v>
      </c>
    </row>
    <row r="18" spans="1:14" ht="12.75">
      <c r="A18" s="1" t="s">
        <v>50</v>
      </c>
      <c r="B18" s="2" t="str">
        <f>(PDA!$E$17)</f>
        <v>Kalle</v>
      </c>
      <c r="C18" s="14" t="s">
        <v>31</v>
      </c>
      <c r="D18" s="3"/>
      <c r="E18" s="10">
        <f>SUM(PDA!$E$26)</f>
        <v>0.253472222222222</v>
      </c>
      <c r="G18" s="1" t="s">
        <v>50</v>
      </c>
      <c r="H18" s="2" t="str">
        <f>(PDA!$E$17)</f>
        <v>Kalle</v>
      </c>
      <c r="I18" s="10">
        <f>SUM(PDA!$E$18:$E$26)</f>
        <v>0.9037962962962964</v>
      </c>
      <c r="K18" s="10">
        <f t="shared" si="0"/>
        <v>0.634178240740741</v>
      </c>
      <c r="M18" s="10">
        <f t="shared" si="1"/>
        <v>0.8958333333333335</v>
      </c>
      <c r="N18" s="1"/>
    </row>
    <row r="19" spans="1:13" ht="12.75">
      <c r="A19" s="1" t="s">
        <v>51</v>
      </c>
      <c r="B19" s="2" t="str">
        <f>(PDA!$K$17)</f>
        <v>Jyri</v>
      </c>
      <c r="C19" s="14" t="s">
        <v>25</v>
      </c>
      <c r="D19" s="3"/>
      <c r="E19" s="10">
        <f>SUM(PDA!$K$26)</f>
        <v>0.253472222222222</v>
      </c>
      <c r="G19" s="1" t="s">
        <v>51</v>
      </c>
      <c r="H19" s="2" t="str">
        <f>(PDA!$K$17)</f>
        <v>Jyri</v>
      </c>
      <c r="I19" s="10">
        <f>SUM(PDA!$K$18:$K$26)</f>
        <v>0.9062499999999991</v>
      </c>
      <c r="K19" s="10">
        <f t="shared" si="0"/>
        <v>0.002453703703702681</v>
      </c>
      <c r="M19" s="10">
        <f t="shared" si="1"/>
        <v>0.8982870370370362</v>
      </c>
    </row>
    <row r="20" spans="1:11" ht="23.25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24</v>
      </c>
      <c r="B21" s="22"/>
      <c r="C21" s="22"/>
      <c r="D21" s="22"/>
      <c r="E21" s="21" t="s">
        <v>71</v>
      </c>
      <c r="F21" s="21"/>
      <c r="G21" s="21"/>
      <c r="H21" s="21"/>
      <c r="I21" s="21" t="s">
        <v>70</v>
      </c>
      <c r="J21" s="21"/>
      <c r="K21" s="21" t="s">
        <v>9</v>
      </c>
      <c r="L21" s="21"/>
      <c r="M21" s="23" t="s">
        <v>38</v>
      </c>
      <c r="N21" s="1"/>
      <c r="O21" s="1"/>
    </row>
    <row r="22" spans="1:11" ht="12.75">
      <c r="A22" s="4"/>
      <c r="B22" s="3"/>
      <c r="C22" s="3"/>
      <c r="D22" s="3"/>
      <c r="K22" s="3"/>
    </row>
    <row r="23" spans="1:13" ht="12.75">
      <c r="A23" s="5" t="s">
        <v>30</v>
      </c>
      <c r="B23" s="1" t="s">
        <v>33</v>
      </c>
      <c r="C23" s="2" t="str">
        <f>Lähtis!$B$42</f>
        <v>Jaquels</v>
      </c>
      <c r="D23" s="3"/>
      <c r="E23" s="3">
        <f>SUM(PDA!$I$26)</f>
        <v>0.0010648148148148147</v>
      </c>
      <c r="G23" s="1" t="s">
        <v>33</v>
      </c>
      <c r="H23" s="15" t="str">
        <f>Lähtis!$B$24</f>
        <v>Rise</v>
      </c>
      <c r="I23" s="3">
        <f>SUM(PDA!$M$5:$M$13)+SUM(PDA!$N$5:$N$13)</f>
        <v>0.008414351851851852</v>
      </c>
      <c r="J23" s="1" t="s">
        <v>101</v>
      </c>
      <c r="K23" s="10">
        <f>SUM($I$23-I23)</f>
        <v>0</v>
      </c>
      <c r="M23" s="10">
        <f>SUM($I$23-I23)</f>
        <v>0</v>
      </c>
    </row>
    <row r="24" spans="1:13" ht="12.75">
      <c r="A24" s="1"/>
      <c r="B24" s="1" t="s">
        <v>34</v>
      </c>
      <c r="C24" s="15" t="str">
        <f>Lähtis!$B$24</f>
        <v>Rise</v>
      </c>
      <c r="D24" s="3"/>
      <c r="E24" s="3">
        <f>SUM(PDA!$M$13)</f>
        <v>0.0011689814814814816</v>
      </c>
      <c r="G24" s="1" t="s">
        <v>34</v>
      </c>
      <c r="H24" s="15" t="str">
        <f>Lähtis!$B$33</f>
        <v>Miika</v>
      </c>
      <c r="I24" s="3">
        <f>SUM(PDA!$C$18:$C$26)</f>
        <v>0.008680555555555556</v>
      </c>
      <c r="K24" s="10">
        <f>SUM(I24-I23)</f>
        <v>0.00026620370370370426</v>
      </c>
      <c r="M24" s="10">
        <f>SUM(I24-$I$23)</f>
        <v>0.00026620370370370426</v>
      </c>
    </row>
    <row r="25" spans="1:14" ht="12.75">
      <c r="A25" s="1"/>
      <c r="B25" s="1" t="s">
        <v>35</v>
      </c>
      <c r="C25" s="15" t="str">
        <f>Lähtis!$B$12</f>
        <v>Toofast</v>
      </c>
      <c r="D25" s="3"/>
      <c r="E25" s="3">
        <f>SUM(PDA!$E$13)</f>
        <v>0.00125</v>
      </c>
      <c r="G25" s="1" t="s">
        <v>35</v>
      </c>
      <c r="H25" s="15" t="str">
        <f>$B$13</f>
        <v>Toofast</v>
      </c>
      <c r="I25" s="3">
        <f>SUM(PDA!$E$5:$E$13)</f>
        <v>0.009120370370370369</v>
      </c>
      <c r="K25" s="10">
        <f>SUM(I25-I24)</f>
        <v>0.000439814814814813</v>
      </c>
      <c r="M25" s="10">
        <f>SUM(I25-$I$23)</f>
        <v>0.0007060185185185173</v>
      </c>
      <c r="N25" s="1"/>
    </row>
    <row r="26" spans="1:13" ht="12.75">
      <c r="A26" s="1"/>
      <c r="B26" s="1" t="s">
        <v>36</v>
      </c>
      <c r="C26" s="15" t="str">
        <f>Lähtis!$B$33</f>
        <v>Miika</v>
      </c>
      <c r="E26" s="3">
        <f>SUM(PDA!$C$26)</f>
        <v>0.00125</v>
      </c>
      <c r="G26" s="1" t="s">
        <v>36</v>
      </c>
      <c r="H26" s="2" t="str">
        <f>Lähtis!$B$42</f>
        <v>Jaquels</v>
      </c>
      <c r="I26" s="3">
        <f>SUM(PDA!$I$18:$I$26)</f>
        <v>0.010023148148148147</v>
      </c>
      <c r="J26" s="1" t="s">
        <v>101</v>
      </c>
      <c r="K26" s="10">
        <f>SUM(I26-I25)</f>
        <v>0.0009027777777777784</v>
      </c>
      <c r="M26" s="10">
        <f>SUM(I26-$I$23)</f>
        <v>0.0016087962962962957</v>
      </c>
    </row>
    <row r="27" spans="1:8" ht="12.75">
      <c r="A27" s="6"/>
      <c r="C27" s="2"/>
      <c r="E27" s="4"/>
      <c r="F27" s="5"/>
      <c r="H27" s="2"/>
    </row>
    <row r="28" spans="1:13" ht="12.75">
      <c r="A28" s="5" t="s">
        <v>25</v>
      </c>
      <c r="B28" s="1" t="s">
        <v>33</v>
      </c>
      <c r="C28" s="15" t="str">
        <f>Lähtis!$B$9</f>
        <v>Ami</v>
      </c>
      <c r="D28" s="3"/>
      <c r="E28" s="3">
        <f>SUM(PDA!$C13)</f>
        <v>0.0010763888888888889</v>
      </c>
      <c r="G28" s="1" t="s">
        <v>33</v>
      </c>
      <c r="H28" s="15" t="str">
        <f>Lähtis!$B$30</f>
        <v>Sari</v>
      </c>
      <c r="I28" s="3">
        <f>SUM(PDA!$Q$5:$Q$13)+SUM(PDA!$R$5:$R$13)</f>
        <v>0.008159722222222223</v>
      </c>
      <c r="J28" s="1" t="s">
        <v>101</v>
      </c>
      <c r="K28" s="10">
        <f>SUM($I$28-I28)</f>
        <v>0</v>
      </c>
      <c r="M28" s="10">
        <f>SUM($I$28-I28)</f>
        <v>0</v>
      </c>
    </row>
    <row r="29" spans="1:13" ht="12.75">
      <c r="A29" s="1"/>
      <c r="B29" s="1" t="s">
        <v>34</v>
      </c>
      <c r="C29" s="15" t="str">
        <f>Lähtis!$B$21</f>
        <v>Simi</v>
      </c>
      <c r="D29" s="3"/>
      <c r="E29" s="3">
        <f>SUM(PDA!$K$13)</f>
        <v>0.0011689814814814816</v>
      </c>
      <c r="G29" s="1" t="s">
        <v>34</v>
      </c>
      <c r="H29" s="15" t="str">
        <f>Lähtis!$B$9</f>
        <v>Ami</v>
      </c>
      <c r="I29" s="3">
        <f>SUM(PDA!$C$5:$C$13)+SUM(PDA!$D$5:$D$13)</f>
        <v>0.009756944444444443</v>
      </c>
      <c r="J29" s="1" t="s">
        <v>101</v>
      </c>
      <c r="K29" s="10">
        <f>SUM(I29-I28)</f>
        <v>0.0015972222222222204</v>
      </c>
      <c r="M29" s="10">
        <f>SUM(I29-$I$28)</f>
        <v>0.0015972222222222204</v>
      </c>
    </row>
    <row r="30" spans="1:13" ht="12.75">
      <c r="A30" s="1"/>
      <c r="B30" s="1" t="s">
        <v>35</v>
      </c>
      <c r="C30" s="15" t="str">
        <f>Lähtis!$B$30</f>
        <v>Sari</v>
      </c>
      <c r="D30" s="3"/>
      <c r="E30" s="3">
        <f>SUM(PDA!$Q$13)</f>
        <v>0.00125</v>
      </c>
      <c r="G30" s="1" t="s">
        <v>35</v>
      </c>
      <c r="H30" s="15" t="str">
        <f>Lähtis!$B$21</f>
        <v>Simi</v>
      </c>
      <c r="I30" s="3">
        <f>SUM(PDA!$K$5:$K$13)+SUM(PDA!$L$5:$L$13)</f>
        <v>0.010104166666666666</v>
      </c>
      <c r="J30" s="1" t="s">
        <v>101</v>
      </c>
      <c r="K30" s="10">
        <f>SUM(I30-I29)</f>
        <v>0.0003472222222222227</v>
      </c>
      <c r="M30" s="10">
        <f>SUM(I30-$I$28)</f>
        <v>0.001944444444444443</v>
      </c>
    </row>
    <row r="31" spans="1:13" ht="12.75">
      <c r="A31" s="1"/>
      <c r="B31" s="1" t="s">
        <v>36</v>
      </c>
      <c r="C31" s="15" t="str">
        <f>Lähtis!$B$51</f>
        <v>Jone</v>
      </c>
      <c r="D31" s="3"/>
      <c r="E31" s="3">
        <f>SUM(PDA!$O$26)</f>
        <v>0.003472222222222222</v>
      </c>
      <c r="G31" s="1" t="s">
        <v>36</v>
      </c>
      <c r="H31" s="15" t="str">
        <f>Lähtis!$B$51</f>
        <v>Jone</v>
      </c>
      <c r="I31" s="3">
        <f>SUM(PDA!$O$18:$O$26)</f>
        <v>0.013194444444444444</v>
      </c>
      <c r="K31" s="10">
        <f>SUM(I31-I30)</f>
        <v>0.0030902777777777786</v>
      </c>
      <c r="M31" s="10">
        <f>SUM(I31-$I$28)</f>
        <v>0.005034722222222222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SUM(PDA!$K$26)</f>
        <v>0.253472222222222</v>
      </c>
      <c r="G32" s="1" t="s">
        <v>37</v>
      </c>
      <c r="H32" s="15" t="str">
        <f>Lähtis!$B$45</f>
        <v>Jyri</v>
      </c>
      <c r="I32" s="3">
        <f>SUM(PDA!$K$18:$K$26)</f>
        <v>0.9062499999999991</v>
      </c>
      <c r="K32" s="10">
        <f>SUM(I32-I31)</f>
        <v>0.8930555555555547</v>
      </c>
      <c r="M32" s="10">
        <f>SUM(I32-$I$28)</f>
        <v>0.8980902777777768</v>
      </c>
    </row>
    <row r="33" spans="1:11" ht="12.75">
      <c r="A33" s="2"/>
      <c r="B33" s="3"/>
      <c r="C33" s="15"/>
      <c r="D33" s="3"/>
      <c r="E33" s="3"/>
      <c r="G33" s="3"/>
      <c r="H33" s="15"/>
      <c r="I33" s="3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SUM(PDA!$G$26)</f>
        <v>0.0011458333333333333</v>
      </c>
      <c r="F34" s="5"/>
      <c r="G34" s="1" t="s">
        <v>33</v>
      </c>
      <c r="H34" s="15" t="str">
        <f>Lähtis!$B$39</f>
        <v>Tumu</v>
      </c>
      <c r="I34" s="3">
        <f>SUM(PDA!$G$18:$G$26)</f>
        <v>0.007962962962962963</v>
      </c>
      <c r="K34" s="10">
        <f>SUM($I$34-I34)</f>
        <v>0</v>
      </c>
      <c r="M34" s="10">
        <f>SUM($I$34-I34)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SUM(PDA!$I$13)</f>
        <v>0.00125</v>
      </c>
      <c r="G35" s="1" t="s">
        <v>34</v>
      </c>
      <c r="H35" s="15" t="str">
        <f>Lähtis!$B$18</f>
        <v>Janne</v>
      </c>
      <c r="I35" s="3">
        <f>SUM(PDA!$I$5:$I$13)</f>
        <v>0.010370370370370372</v>
      </c>
      <c r="K35" s="10">
        <f>SUM(I35-I34)</f>
        <v>0.0024074074074074085</v>
      </c>
      <c r="M35" s="10">
        <f>SUM(I35-$I$34)</f>
        <v>0.0024074074074074085</v>
      </c>
    </row>
    <row r="36" spans="1:11" ht="12.75">
      <c r="A36" s="2"/>
      <c r="B36" s="3"/>
      <c r="C36" s="15"/>
      <c r="D36" s="3"/>
      <c r="E36" s="3"/>
      <c r="G36" s="3"/>
      <c r="H36" s="15"/>
      <c r="I36" s="3"/>
      <c r="K36" s="3"/>
    </row>
    <row r="37" spans="1:13" ht="12.75">
      <c r="A37" s="5" t="s">
        <v>31</v>
      </c>
      <c r="B37" s="1" t="s">
        <v>33</v>
      </c>
      <c r="C37" s="15" t="str">
        <f>Lähtis!$B$27</f>
        <v>Haatsi</v>
      </c>
      <c r="E37" s="3">
        <f>SUM(PDA!$O$13)</f>
        <v>0.0010648148148148147</v>
      </c>
      <c r="G37" s="1" t="s">
        <v>33</v>
      </c>
      <c r="H37" s="15" t="str">
        <f>Lähtis!$B$27</f>
        <v>Haatsi</v>
      </c>
      <c r="I37" s="3">
        <f>SUM(PDA!$O$5:$O$13)+SUM(PDA!$P$5:$P$13)</f>
        <v>0.00824074074074074</v>
      </c>
      <c r="J37" s="1" t="s">
        <v>101</v>
      </c>
      <c r="K37" s="10">
        <f>SUM($I$37-I37)</f>
        <v>0</v>
      </c>
      <c r="M37" s="10">
        <f>SUM($I$37-I37)</f>
        <v>0</v>
      </c>
    </row>
    <row r="38" spans="1:13" ht="12.75">
      <c r="A38" s="1"/>
      <c r="B38" s="1" t="s">
        <v>34</v>
      </c>
      <c r="C38" s="15" t="str">
        <f>Lähtis!$B$48</f>
        <v>Lipasti</v>
      </c>
      <c r="E38" s="3">
        <f>SUM(PDA!$M$26)</f>
        <v>0.0010763888888888889</v>
      </c>
      <c r="G38" s="1" t="s">
        <v>34</v>
      </c>
      <c r="H38" s="15" t="str">
        <f>Lähtis!$B$48</f>
        <v>Lipasti</v>
      </c>
      <c r="I38" s="3">
        <f>SUM(PDA!$M$18:$M$26)+SUM(PDA!$N$18:$N$26)</f>
        <v>0.008506944444444444</v>
      </c>
      <c r="J38" s="1" t="s">
        <v>101</v>
      </c>
      <c r="K38" s="10">
        <f>SUM(I38-I37)</f>
        <v>0.00026620370370370426</v>
      </c>
      <c r="M38" s="10">
        <f>SUM(I38-$I$37)</f>
        <v>0.00026620370370370426</v>
      </c>
    </row>
    <row r="39" spans="1:13" ht="12.75">
      <c r="A39" s="1"/>
      <c r="B39" s="1" t="s">
        <v>35</v>
      </c>
      <c r="C39" s="15" t="str">
        <f>Lähtis!$B$15</f>
        <v>Antti</v>
      </c>
      <c r="E39" s="3">
        <f>SUM(PDA!$G$13)</f>
        <v>0.0011458333333333333</v>
      </c>
      <c r="G39" s="1" t="s">
        <v>35</v>
      </c>
      <c r="H39" s="15" t="str">
        <f>Lähtis!$B$15</f>
        <v>Antti</v>
      </c>
      <c r="I39" s="3">
        <f>SUM(PDA!$G$5:$G$13)</f>
        <v>0.2696180555555554</v>
      </c>
      <c r="K39" s="10">
        <f>SUM(I39-I38)</f>
        <v>0.26111111111111096</v>
      </c>
      <c r="M39" s="10">
        <f>SUM(I39-$I$37)</f>
        <v>0.2613773148148147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SUM(PDA!$E$26)</f>
        <v>0.253472222222222</v>
      </c>
      <c r="G40" s="1" t="s">
        <v>36</v>
      </c>
      <c r="H40" s="15" t="str">
        <f>Lähtis!$B$36</f>
        <v>Kalle</v>
      </c>
      <c r="I40" s="3">
        <f>SUM(PDA!$E$18:$E$26)</f>
        <v>0.9037962962962964</v>
      </c>
      <c r="K40" s="10">
        <f>SUM(I40-I39)</f>
        <v>0.634178240740741</v>
      </c>
      <c r="M40" s="10">
        <f>SUM(I40-$I$37)</f>
        <v>0.8955555555555557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/>
      <c r="B43" s="3"/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52" right="0.19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81"/>
  <sheetViews>
    <sheetView tabSelected="1" workbookViewId="0" topLeftCell="A9">
      <selection activeCell="N35" sqref="N35"/>
    </sheetView>
  </sheetViews>
  <sheetFormatPr defaultColWidth="9.140625" defaultRowHeight="12.75"/>
  <cols>
    <col min="1" max="1" width="4.140625" style="0" customWidth="1"/>
    <col min="2" max="2" width="9.57421875" style="1" hidden="1" customWidth="1"/>
    <col min="3" max="3" width="7.00390625" style="1" hidden="1" customWidth="1"/>
    <col min="4" max="4" width="2.421875" style="1" hidden="1" customWidth="1"/>
    <col min="5" max="5" width="12.00390625" style="1" hidden="1" customWidth="1"/>
    <col min="6" max="6" width="2.57421875" style="1" customWidth="1"/>
    <col min="7" max="7" width="4.140625" style="1" customWidth="1"/>
    <col min="8" max="8" width="8.28125" style="1" customWidth="1"/>
    <col min="9" max="9" width="16.28125" style="1" customWidth="1"/>
    <col min="10" max="10" width="1.8515625" style="1" customWidth="1"/>
    <col min="11" max="11" width="14.00390625" style="1" customWidth="1"/>
    <col min="12" max="12" width="1.7109375" style="1" customWidth="1"/>
    <col min="13" max="13" width="11.57421875" style="1" customWidth="1"/>
  </cols>
  <sheetData>
    <row r="1" ht="7.5" customHeight="1"/>
    <row r="2" spans="1:13" ht="12.75">
      <c r="A2" s="18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2.75">
      <c r="A3" s="18" t="s">
        <v>190</v>
      </c>
      <c r="B3" s="17"/>
      <c r="C3" s="19" t="s">
        <v>26</v>
      </c>
      <c r="D3" s="20"/>
      <c r="E3" s="21" t="s">
        <v>71</v>
      </c>
      <c r="F3" s="21"/>
      <c r="G3" s="21"/>
      <c r="H3" s="21"/>
      <c r="I3" s="21"/>
      <c r="J3" s="21"/>
      <c r="K3" s="18" t="s">
        <v>9</v>
      </c>
      <c r="L3" s="20"/>
      <c r="M3" s="18" t="s">
        <v>8</v>
      </c>
      <c r="N3" s="1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/>
      <c r="B5" s="2" t="str">
        <f>(PDA!$O$4)</f>
        <v>Haatsi</v>
      </c>
      <c r="C5" s="14" t="s">
        <v>31</v>
      </c>
      <c r="D5" s="3"/>
      <c r="E5" s="10">
        <f>SUM(PDA!$O$13)</f>
        <v>0.0010648148148148147</v>
      </c>
      <c r="G5" s="1" t="s">
        <v>33</v>
      </c>
      <c r="H5" s="2" t="str">
        <f>(PDA!$G$17)</f>
        <v>Tumu</v>
      </c>
      <c r="I5" s="10">
        <f>SUM(PDA!$G$18:$G$26)</f>
        <v>0.007962962962962963</v>
      </c>
      <c r="K5" s="10">
        <f>SUM($I$5-I5)</f>
        <v>0</v>
      </c>
      <c r="M5" s="10">
        <f>SUM(I$5-I5)</f>
        <v>0</v>
      </c>
    </row>
    <row r="6" spans="1:13" ht="12.75">
      <c r="A6" s="1"/>
      <c r="B6" s="2" t="str">
        <f>(PDA!$I$17)</f>
        <v>Jaquels</v>
      </c>
      <c r="C6" s="14" t="s">
        <v>30</v>
      </c>
      <c r="D6" s="3"/>
      <c r="E6" s="10">
        <f>SUM(PDA!$I$26)</f>
        <v>0.0010648148148148147</v>
      </c>
      <c r="G6" s="1" t="s">
        <v>34</v>
      </c>
      <c r="H6" s="2" t="str">
        <f>(PDA!$Q$4)</f>
        <v>Sari</v>
      </c>
      <c r="I6" s="10">
        <f>SUM(PDA!$Q$5:$Q$13)+SUM(PDA!$R$5:$R$13)</f>
        <v>0.008159722222222223</v>
      </c>
      <c r="J6" s="1" t="s">
        <v>101</v>
      </c>
      <c r="K6" s="10">
        <f aca="true" t="shared" si="0" ref="K6:K19">SUM(I6-I5)</f>
        <v>0.00019675925925925937</v>
      </c>
      <c r="M6" s="10">
        <f aca="true" t="shared" si="1" ref="M6:M19">SUM(I6-I$5)</f>
        <v>0.00019675925925925937</v>
      </c>
    </row>
    <row r="7" spans="1:13" ht="12.75">
      <c r="A7" s="1"/>
      <c r="B7" s="2" t="str">
        <f>(PDA!$C$4)</f>
        <v>Ami</v>
      </c>
      <c r="C7" s="14" t="s">
        <v>25</v>
      </c>
      <c r="D7" s="3"/>
      <c r="E7" s="10">
        <f>SUM(PDA!$C$13)</f>
        <v>0.0010763888888888889</v>
      </c>
      <c r="G7" s="1" t="s">
        <v>35</v>
      </c>
      <c r="H7" s="2" t="str">
        <f>(PDA!$O$4)</f>
        <v>Haatsi</v>
      </c>
      <c r="I7" s="10">
        <f>SUM(PDA!$O$5:$O$13)+SUM(PDA!$P$5:$P$13)</f>
        <v>0.00824074074074074</v>
      </c>
      <c r="J7" s="1" t="s">
        <v>101</v>
      </c>
      <c r="K7" s="10">
        <f t="shared" si="0"/>
        <v>8.101851851851673E-05</v>
      </c>
      <c r="M7" s="10">
        <f t="shared" si="1"/>
        <v>0.0002777777777777761</v>
      </c>
    </row>
    <row r="8" spans="1:13" ht="12.75">
      <c r="A8" s="1"/>
      <c r="B8" s="2" t="str">
        <f>(PDA!$M$17)</f>
        <v>Lipasti</v>
      </c>
      <c r="C8" s="14" t="s">
        <v>31</v>
      </c>
      <c r="D8" s="3"/>
      <c r="E8" s="10">
        <f>SUM(PDA!$M$26)</f>
        <v>0.0010763888888888889</v>
      </c>
      <c r="G8" s="1" t="s">
        <v>36</v>
      </c>
      <c r="H8" s="2" t="str">
        <f>(PDA!$M$4)</f>
        <v>Rise</v>
      </c>
      <c r="I8" s="10">
        <f>SUM(PDA!$M$5:$M$13)+SUM(PDA!$N$5:$N$13)</f>
        <v>0.008414351851851852</v>
      </c>
      <c r="J8" s="1" t="s">
        <v>101</v>
      </c>
      <c r="K8" s="10">
        <f t="shared" si="0"/>
        <v>0.00017361111111111223</v>
      </c>
      <c r="M8" s="10">
        <f t="shared" si="1"/>
        <v>0.0004513888888888883</v>
      </c>
    </row>
    <row r="9" spans="1:14" ht="12.75">
      <c r="A9" s="1"/>
      <c r="B9" s="2" t="str">
        <f>(PDA!$G$4)</f>
        <v>Antti</v>
      </c>
      <c r="C9" s="14" t="s">
        <v>31</v>
      </c>
      <c r="D9" s="3"/>
      <c r="E9" s="10">
        <f>SUM(PDA!$G$13)</f>
        <v>0.0011458333333333333</v>
      </c>
      <c r="G9" s="1" t="s">
        <v>37</v>
      </c>
      <c r="H9" s="2" t="str">
        <f>(PDA!$M$17)</f>
        <v>Lipasti</v>
      </c>
      <c r="I9" s="10">
        <f>SUM(PDA!$M$18:$M$26)+SUM(PDA!$N$18:$N$26)</f>
        <v>0.008506944444444444</v>
      </c>
      <c r="J9" s="1" t="s">
        <v>101</v>
      </c>
      <c r="K9" s="10">
        <f t="shared" si="0"/>
        <v>9.259259259259203E-05</v>
      </c>
      <c r="M9" s="10">
        <f t="shared" si="1"/>
        <v>0.0005439814814814804</v>
      </c>
      <c r="N9" s="1"/>
    </row>
    <row r="10" spans="1:13" ht="12.75">
      <c r="A10" s="1"/>
      <c r="B10" s="2" t="str">
        <f>(PDA!$G$17)</f>
        <v>Tumu</v>
      </c>
      <c r="C10" s="14" t="s">
        <v>32</v>
      </c>
      <c r="D10" s="3"/>
      <c r="E10" s="10">
        <f>SUM(PDA!$G$26)</f>
        <v>0.0011458333333333333</v>
      </c>
      <c r="G10" s="1" t="s">
        <v>42</v>
      </c>
      <c r="H10" s="2" t="str">
        <f>(PDA!$C$17)</f>
        <v>Miika</v>
      </c>
      <c r="I10" s="10">
        <f>SUM(PDA!$C$18:$C$26)</f>
        <v>0.008680555555555556</v>
      </c>
      <c r="K10" s="10">
        <f t="shared" si="0"/>
        <v>0.00017361111111111223</v>
      </c>
      <c r="M10" s="10">
        <f t="shared" si="1"/>
        <v>0.0007175925925925926</v>
      </c>
    </row>
    <row r="11" spans="1:13" ht="12.75">
      <c r="A11" s="1"/>
      <c r="B11" s="2" t="str">
        <f>(PDA!$K$4)</f>
        <v>Simi</v>
      </c>
      <c r="C11" s="14" t="s">
        <v>25</v>
      </c>
      <c r="D11" s="3"/>
      <c r="E11" s="10">
        <f>SUM(PDA!$K$13)</f>
        <v>0.0011689814814814816</v>
      </c>
      <c r="G11" s="1" t="s">
        <v>43</v>
      </c>
      <c r="H11" s="2" t="str">
        <f>(PDA!$E$4)</f>
        <v>Toofast</v>
      </c>
      <c r="I11" s="10">
        <f>SUM(PDA!$E$5:$E$13)</f>
        <v>0.009120370370370369</v>
      </c>
      <c r="K11" s="10">
        <f t="shared" si="0"/>
        <v>0.000439814814814813</v>
      </c>
      <c r="M11" s="10">
        <f t="shared" si="1"/>
        <v>0.0011574074074074056</v>
      </c>
    </row>
    <row r="12" spans="1:13" ht="12.75">
      <c r="A12" s="1"/>
      <c r="B12" s="2" t="str">
        <f>(PDA!$M$4)</f>
        <v>Rise</v>
      </c>
      <c r="C12" s="14" t="s">
        <v>30</v>
      </c>
      <c r="D12" s="3"/>
      <c r="E12" s="10">
        <f>SUM(PDA!$M$13)</f>
        <v>0.0011689814814814816</v>
      </c>
      <c r="G12" s="1" t="s">
        <v>44</v>
      </c>
      <c r="H12" s="2" t="str">
        <f>(PDA!$C$4)</f>
        <v>Ami</v>
      </c>
      <c r="I12" s="10">
        <f>SUM(PDA!$C$5:$C$13)+SUM(PDA!$D$5:$D$13)</f>
        <v>0.009756944444444443</v>
      </c>
      <c r="J12" s="1" t="s">
        <v>101</v>
      </c>
      <c r="K12" s="10">
        <f t="shared" si="0"/>
        <v>0.0006365740740740741</v>
      </c>
      <c r="M12" s="10">
        <f t="shared" si="1"/>
        <v>0.0017939814814814797</v>
      </c>
    </row>
    <row r="13" spans="1:13" ht="12.75">
      <c r="A13" s="1"/>
      <c r="B13" s="2" t="str">
        <f>(PDA!$E$4)</f>
        <v>Toofast</v>
      </c>
      <c r="C13" s="14" t="s">
        <v>30</v>
      </c>
      <c r="D13" s="3"/>
      <c r="E13" s="10">
        <f>SUM(PDA!$E$13)</f>
        <v>0.00125</v>
      </c>
      <c r="G13" s="1" t="s">
        <v>45</v>
      </c>
      <c r="H13" s="2" t="str">
        <f>(PDA!$I$17)</f>
        <v>Jaquels</v>
      </c>
      <c r="I13" s="10">
        <f>SUM(PDA!$I$18:$I$26)+SUM(PDA!$J$18:$J$26)</f>
        <v>0.010081018518518517</v>
      </c>
      <c r="J13" s="1" t="s">
        <v>101</v>
      </c>
      <c r="K13" s="10">
        <f t="shared" si="0"/>
        <v>0.00032407407407407385</v>
      </c>
      <c r="M13" s="10">
        <f t="shared" si="1"/>
        <v>0.0021180555555555536</v>
      </c>
    </row>
    <row r="14" spans="1:13" ht="12.75">
      <c r="A14" s="1"/>
      <c r="B14" s="2" t="str">
        <f>(PDA!$I$4)</f>
        <v>Janne</v>
      </c>
      <c r="C14" s="14" t="s">
        <v>32</v>
      </c>
      <c r="D14" s="3"/>
      <c r="E14" s="10">
        <f>SUM(PDA!$I$13)</f>
        <v>0.00125</v>
      </c>
      <c r="G14" s="1" t="s">
        <v>46</v>
      </c>
      <c r="H14" s="2" t="str">
        <f>(PDA!$K$4)</f>
        <v>Simi</v>
      </c>
      <c r="I14" s="10">
        <f>SUM(PDA!$K$5:$K$13)+SUM(PDA!$L$5:$L$13)</f>
        <v>0.010104166666666666</v>
      </c>
      <c r="J14" s="1" t="s">
        <v>101</v>
      </c>
      <c r="K14" s="10">
        <f t="shared" si="0"/>
        <v>2.3148148148148875E-05</v>
      </c>
      <c r="M14" s="10">
        <f t="shared" si="1"/>
        <v>0.0021412037037037025</v>
      </c>
    </row>
    <row r="15" spans="1:14" ht="12.75">
      <c r="A15" s="1"/>
      <c r="B15" s="2" t="str">
        <f>(PDA!$Q$4)</f>
        <v>Sari</v>
      </c>
      <c r="C15" s="14" t="s">
        <v>25</v>
      </c>
      <c r="D15" s="3"/>
      <c r="E15" s="10">
        <f>SUM(PDA!$Q$13)</f>
        <v>0.00125</v>
      </c>
      <c r="G15" s="1" t="s">
        <v>47</v>
      </c>
      <c r="H15" s="2" t="str">
        <f>(PDA!$I$4)</f>
        <v>Janne</v>
      </c>
      <c r="I15" s="10">
        <f>SUM(PDA!$I$5:$I$13)</f>
        <v>0.010370370370370372</v>
      </c>
      <c r="K15" s="10">
        <f t="shared" si="0"/>
        <v>0.000266203703703706</v>
      </c>
      <c r="M15" s="10">
        <f t="shared" si="1"/>
        <v>0.0024074074074074085</v>
      </c>
      <c r="N15" s="1"/>
    </row>
    <row r="16" spans="1:13" ht="12.75">
      <c r="A16" s="1"/>
      <c r="B16" s="2" t="str">
        <f>(PDA!$C$17)</f>
        <v>Miika</v>
      </c>
      <c r="C16" s="14" t="s">
        <v>30</v>
      </c>
      <c r="D16" s="3"/>
      <c r="E16" s="10">
        <f>SUM(PDA!$C$26)</f>
        <v>0.00125</v>
      </c>
      <c r="G16" s="1" t="s">
        <v>48</v>
      </c>
      <c r="H16" s="2" t="str">
        <f>(PDA!$O$17)</f>
        <v>Jone</v>
      </c>
      <c r="I16" s="10">
        <f>SUM(PDA!$O$18:$O$26)</f>
        <v>0.013194444444444444</v>
      </c>
      <c r="K16" s="10">
        <f t="shared" si="0"/>
        <v>0.0028240740740740726</v>
      </c>
      <c r="M16" s="10">
        <f t="shared" si="1"/>
        <v>0.005231481481481481</v>
      </c>
    </row>
    <row r="17" spans="1:13" ht="12.75">
      <c r="A17" s="1"/>
      <c r="B17" s="2" t="str">
        <f>(PDA!$O$17)</f>
        <v>Jone</v>
      </c>
      <c r="C17" s="14" t="s">
        <v>25</v>
      </c>
      <c r="D17" s="3"/>
      <c r="E17" s="10">
        <f>SUM(PDA!$O$26)</f>
        <v>0.003472222222222222</v>
      </c>
      <c r="G17" s="1" t="s">
        <v>49</v>
      </c>
      <c r="H17" s="2" t="str">
        <f>(PDA!$G$4)</f>
        <v>Antti</v>
      </c>
      <c r="I17" s="10">
        <f>SUM(PDA!$G$5:$G$13)</f>
        <v>0.2696180555555554</v>
      </c>
      <c r="K17" s="10">
        <f t="shared" si="0"/>
        <v>0.25642361111111095</v>
      </c>
      <c r="M17" s="10">
        <f t="shared" si="1"/>
        <v>0.26165509259259245</v>
      </c>
    </row>
    <row r="18" spans="1:14" ht="12.75">
      <c r="A18" s="1"/>
      <c r="B18" s="2" t="str">
        <f>(PDA!$E$17)</f>
        <v>Kalle</v>
      </c>
      <c r="C18" s="14" t="s">
        <v>31</v>
      </c>
      <c r="D18" s="3"/>
      <c r="E18" s="10">
        <f>SUM(PDA!$E$26)</f>
        <v>0.253472222222222</v>
      </c>
      <c r="G18" s="1" t="s">
        <v>50</v>
      </c>
      <c r="H18" s="2" t="str">
        <f>(PDA!$E$17)</f>
        <v>Kalle</v>
      </c>
      <c r="I18" s="10">
        <f>SUM(PDA!$E$18:$E$26)</f>
        <v>0.9037962962962964</v>
      </c>
      <c r="K18" s="10">
        <f t="shared" si="0"/>
        <v>0.634178240740741</v>
      </c>
      <c r="M18" s="10">
        <f t="shared" si="1"/>
        <v>0.8958333333333335</v>
      </c>
      <c r="N18" s="1"/>
    </row>
    <row r="19" spans="1:13" ht="12.75">
      <c r="A19" s="1"/>
      <c r="B19" s="2" t="str">
        <f>(PDA!$K$17)</f>
        <v>Jyri</v>
      </c>
      <c r="C19" s="14" t="s">
        <v>25</v>
      </c>
      <c r="D19" s="3"/>
      <c r="E19" s="10">
        <f>SUM(PDA!$K$26)</f>
        <v>0.253472222222222</v>
      </c>
      <c r="G19" s="1" t="s">
        <v>51</v>
      </c>
      <c r="H19" s="2" t="str">
        <f>(PDA!$K$17)</f>
        <v>Jyri</v>
      </c>
      <c r="I19" s="10">
        <f>SUM(PDA!$K$18:$K$26)</f>
        <v>0.9062499999999991</v>
      </c>
      <c r="K19" s="10">
        <f t="shared" si="0"/>
        <v>0.002453703703702681</v>
      </c>
      <c r="M19" s="10">
        <f t="shared" si="1"/>
        <v>0.8982870370370362</v>
      </c>
    </row>
    <row r="20" spans="1:11" ht="6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194</v>
      </c>
      <c r="B21" s="22"/>
      <c r="C21" s="22"/>
      <c r="D21" s="22"/>
      <c r="E21" s="21" t="s">
        <v>71</v>
      </c>
      <c r="F21" s="21"/>
      <c r="G21" s="21"/>
      <c r="H21" s="21"/>
      <c r="I21" s="21"/>
      <c r="J21" s="21"/>
      <c r="K21" s="21" t="s">
        <v>9</v>
      </c>
      <c r="L21" s="21"/>
      <c r="M21" s="23" t="s">
        <v>38</v>
      </c>
      <c r="N21" s="1"/>
      <c r="O21" s="1"/>
    </row>
    <row r="22" spans="1:11" ht="8.25" customHeight="1">
      <c r="A22" s="4"/>
      <c r="B22" s="3"/>
      <c r="C22" s="3"/>
      <c r="D22" s="3"/>
      <c r="K22" s="3"/>
    </row>
    <row r="23" spans="1:13" ht="12.75">
      <c r="A23" s="5" t="s">
        <v>30</v>
      </c>
      <c r="B23" s="1" t="s">
        <v>33</v>
      </c>
      <c r="C23" s="2" t="str">
        <f>Lähtis!$B$42</f>
        <v>Jaquels</v>
      </c>
      <c r="D23" s="3"/>
      <c r="E23" s="3">
        <f>SUM(PDA!$I$26)</f>
        <v>0.0010648148148148147</v>
      </c>
      <c r="G23" s="1" t="s">
        <v>33</v>
      </c>
      <c r="H23" s="15" t="str">
        <f>Lähtis!$B$24</f>
        <v>Rise</v>
      </c>
      <c r="I23" s="3">
        <f>SUM(PDA!$M$5:$M$13)+SUM(PDA!$N$5:$N$13)</f>
        <v>0.008414351851851852</v>
      </c>
      <c r="J23" s="1" t="s">
        <v>101</v>
      </c>
      <c r="K23" s="10">
        <f>SUM($I$23-I23)</f>
        <v>0</v>
      </c>
      <c r="M23" s="10">
        <f>SUM($I$23-I23)</f>
        <v>0</v>
      </c>
    </row>
    <row r="24" spans="1:13" ht="12.75">
      <c r="A24" s="1"/>
      <c r="B24" s="1" t="s">
        <v>34</v>
      </c>
      <c r="C24" s="15" t="str">
        <f>Lähtis!$B$24</f>
        <v>Rise</v>
      </c>
      <c r="D24" s="3"/>
      <c r="E24" s="3">
        <f>SUM(PDA!$M$13)</f>
        <v>0.0011689814814814816</v>
      </c>
      <c r="G24" s="1" t="s">
        <v>34</v>
      </c>
      <c r="H24" s="15" t="str">
        <f>Lähtis!$B$33</f>
        <v>Miika</v>
      </c>
      <c r="I24" s="3">
        <f>SUM(PDA!$C$18:$C$26)</f>
        <v>0.008680555555555556</v>
      </c>
      <c r="K24" s="10">
        <f>SUM(I24-I23)</f>
        <v>0.00026620370370370426</v>
      </c>
      <c r="M24" s="10">
        <f>SUM(I24-$I$23)</f>
        <v>0.00026620370370370426</v>
      </c>
    </row>
    <row r="25" spans="1:14" ht="12.75">
      <c r="A25" s="1"/>
      <c r="B25" s="1" t="s">
        <v>35</v>
      </c>
      <c r="C25" s="15" t="str">
        <f>Lähtis!$B$12</f>
        <v>Toofast</v>
      </c>
      <c r="D25" s="3"/>
      <c r="E25" s="3">
        <f>SUM(PDA!$E$13)</f>
        <v>0.00125</v>
      </c>
      <c r="G25" s="1" t="s">
        <v>35</v>
      </c>
      <c r="H25" s="15" t="str">
        <f>$B$13</f>
        <v>Toofast</v>
      </c>
      <c r="I25" s="3">
        <f>SUM(PDA!$E$5:$E$13)</f>
        <v>0.009120370370370369</v>
      </c>
      <c r="K25" s="10">
        <f>SUM(I25-I24)</f>
        <v>0.000439814814814813</v>
      </c>
      <c r="M25" s="10">
        <f>SUM(I25-$I$23)</f>
        <v>0.0007060185185185173</v>
      </c>
      <c r="N25" s="1"/>
    </row>
    <row r="26" spans="1:13" ht="12.75">
      <c r="A26" s="1"/>
      <c r="B26" s="1" t="s">
        <v>36</v>
      </c>
      <c r="C26" s="15" t="str">
        <f>Lähtis!$B$33</f>
        <v>Miika</v>
      </c>
      <c r="E26" s="3">
        <f>SUM(PDA!$C$26)</f>
        <v>0.00125</v>
      </c>
      <c r="G26" s="1" t="s">
        <v>36</v>
      </c>
      <c r="H26" s="2" t="str">
        <f>Lähtis!$B$42</f>
        <v>Jaquels</v>
      </c>
      <c r="I26" s="3">
        <f>SUM(PDA!$I$18:$I$26)</f>
        <v>0.010023148148148147</v>
      </c>
      <c r="J26" s="1" t="s">
        <v>101</v>
      </c>
      <c r="K26" s="10">
        <f>SUM(I26-I25)</f>
        <v>0.0009027777777777784</v>
      </c>
      <c r="M26" s="10">
        <f>SUM(I26-$I$23)</f>
        <v>0.0016087962962962957</v>
      </c>
    </row>
    <row r="27" spans="1:8" ht="8.25" customHeight="1">
      <c r="A27" s="6"/>
      <c r="C27" s="2"/>
      <c r="E27" s="4"/>
      <c r="F27" s="5"/>
      <c r="H27" s="2"/>
    </row>
    <row r="28" spans="1:13" ht="12.75">
      <c r="A28" s="5" t="s">
        <v>25</v>
      </c>
      <c r="B28" s="1" t="s">
        <v>33</v>
      </c>
      <c r="C28" s="15" t="str">
        <f>Lähtis!$B$9</f>
        <v>Ami</v>
      </c>
      <c r="D28" s="3"/>
      <c r="E28" s="3">
        <f>SUM(PDA!$C13)</f>
        <v>0.0010763888888888889</v>
      </c>
      <c r="G28" s="1" t="s">
        <v>33</v>
      </c>
      <c r="H28" s="15" t="str">
        <f>Lähtis!$B$30</f>
        <v>Sari</v>
      </c>
      <c r="I28" s="3">
        <f>SUM(PDA!$Q$5:$Q$13)+SUM(PDA!$R$5:$R$13)</f>
        <v>0.008159722222222223</v>
      </c>
      <c r="J28" s="1" t="s">
        <v>101</v>
      </c>
      <c r="K28" s="10">
        <f>SUM($I$28-I28)</f>
        <v>0</v>
      </c>
      <c r="M28" s="10">
        <f>SUM($I$28-I28)</f>
        <v>0</v>
      </c>
    </row>
    <row r="29" spans="1:13" ht="12.75">
      <c r="A29" s="1"/>
      <c r="B29" s="1" t="s">
        <v>34</v>
      </c>
      <c r="C29" s="15" t="str">
        <f>Lähtis!$B$21</f>
        <v>Simi</v>
      </c>
      <c r="D29" s="3"/>
      <c r="E29" s="3">
        <f>SUM(PDA!$K$13)</f>
        <v>0.0011689814814814816</v>
      </c>
      <c r="G29" s="1" t="s">
        <v>34</v>
      </c>
      <c r="H29" s="15" t="str">
        <f>Lähtis!$B$9</f>
        <v>Ami</v>
      </c>
      <c r="I29" s="3">
        <f>SUM(PDA!$C$5:$C$13)+SUM(PDA!$D$5:$D$13)</f>
        <v>0.009756944444444443</v>
      </c>
      <c r="J29" s="1" t="s">
        <v>101</v>
      </c>
      <c r="K29" s="10">
        <f>SUM(I29-I28)</f>
        <v>0.0015972222222222204</v>
      </c>
      <c r="M29" s="10">
        <f>SUM(I29-$I$28)</f>
        <v>0.0015972222222222204</v>
      </c>
    </row>
    <row r="30" spans="1:13" ht="12.75">
      <c r="A30" s="1"/>
      <c r="B30" s="1" t="s">
        <v>35</v>
      </c>
      <c r="C30" s="15" t="str">
        <f>Lähtis!$B$30</f>
        <v>Sari</v>
      </c>
      <c r="D30" s="3"/>
      <c r="E30" s="3">
        <f>SUM(PDA!$Q$13)</f>
        <v>0.00125</v>
      </c>
      <c r="G30" s="1" t="s">
        <v>35</v>
      </c>
      <c r="H30" s="15" t="str">
        <f>Lähtis!$B$21</f>
        <v>Simi</v>
      </c>
      <c r="I30" s="3">
        <f>SUM(PDA!$K$5:$K$13)+SUM(PDA!$L$5:$L$13)</f>
        <v>0.010104166666666666</v>
      </c>
      <c r="J30" s="1" t="s">
        <v>101</v>
      </c>
      <c r="K30" s="10">
        <f>SUM(I30-I29)</f>
        <v>0.0003472222222222227</v>
      </c>
      <c r="M30" s="10">
        <f>SUM(I30-$I$28)</f>
        <v>0.001944444444444443</v>
      </c>
    </row>
    <row r="31" spans="1:13" ht="12.75">
      <c r="A31" s="1"/>
      <c r="B31" s="1" t="s">
        <v>36</v>
      </c>
      <c r="C31" s="15" t="str">
        <f>Lähtis!$B$51</f>
        <v>Jone</v>
      </c>
      <c r="D31" s="3"/>
      <c r="E31" s="3">
        <f>SUM(PDA!$O$26)</f>
        <v>0.003472222222222222</v>
      </c>
      <c r="G31" s="1" t="s">
        <v>36</v>
      </c>
      <c r="H31" s="15" t="str">
        <f>Lähtis!$B$51</f>
        <v>Jone</v>
      </c>
      <c r="I31" s="3">
        <f>SUM(PDA!$O$18:$O$26)</f>
        <v>0.013194444444444444</v>
      </c>
      <c r="K31" s="10">
        <f>SUM(I31-I30)</f>
        <v>0.0030902777777777786</v>
      </c>
      <c r="M31" s="10">
        <f>SUM(I31-$I$28)</f>
        <v>0.005034722222222222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SUM(PDA!$K$26)</f>
        <v>0.253472222222222</v>
      </c>
      <c r="G32" s="1" t="s">
        <v>37</v>
      </c>
      <c r="H32" s="15" t="str">
        <f>Lähtis!$B$45</f>
        <v>Jyri</v>
      </c>
      <c r="I32" s="3">
        <f>SUM(PDA!$K$18:$K$26)</f>
        <v>0.9062499999999991</v>
      </c>
      <c r="K32" s="10">
        <f>SUM(I32-I31)</f>
        <v>0.8930555555555547</v>
      </c>
      <c r="M32" s="10">
        <f>SUM(I32-$I$28)</f>
        <v>0.8980902777777768</v>
      </c>
    </row>
    <row r="33" spans="1:11" ht="8.25" customHeight="1">
      <c r="A33" s="2"/>
      <c r="B33" s="3"/>
      <c r="C33" s="15"/>
      <c r="D33" s="3"/>
      <c r="E33" s="3"/>
      <c r="G33" s="3"/>
      <c r="H33" s="15"/>
      <c r="I33" s="3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SUM(PDA!$G$26)</f>
        <v>0.0011458333333333333</v>
      </c>
      <c r="F34" s="5"/>
      <c r="G34" s="1" t="s">
        <v>33</v>
      </c>
      <c r="H34" s="15" t="str">
        <f>Lähtis!$B$39</f>
        <v>Tumu</v>
      </c>
      <c r="I34" s="3">
        <f>SUM(PDA!$G$18:$G$26)</f>
        <v>0.007962962962962963</v>
      </c>
      <c r="K34" s="10">
        <f>SUM($I$34-I34)</f>
        <v>0</v>
      </c>
      <c r="M34" s="10">
        <f>SUM($I$34-I34)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SUM(PDA!$I$13)</f>
        <v>0.00125</v>
      </c>
      <c r="G35" s="1" t="s">
        <v>34</v>
      </c>
      <c r="H35" s="15" t="str">
        <f>Lähtis!$B$18</f>
        <v>Janne</v>
      </c>
      <c r="I35" s="3">
        <f>SUM(PDA!$I$5:$I$13)</f>
        <v>0.010370370370370372</v>
      </c>
      <c r="K35" s="10">
        <f>SUM(I35-I34)</f>
        <v>0.0024074074074074085</v>
      </c>
      <c r="M35" s="10">
        <f>SUM(I35-$I$34)</f>
        <v>0.0024074074074074085</v>
      </c>
    </row>
    <row r="36" spans="1:11" ht="9" customHeight="1">
      <c r="A36" s="2"/>
      <c r="B36" s="3"/>
      <c r="C36" s="15"/>
      <c r="D36" s="3"/>
      <c r="E36" s="3"/>
      <c r="G36" s="3"/>
      <c r="H36" s="15"/>
      <c r="I36" s="3"/>
      <c r="K36" s="3"/>
    </row>
    <row r="37" spans="1:13" ht="12.75">
      <c r="A37" s="5" t="s">
        <v>31</v>
      </c>
      <c r="B37" s="1" t="s">
        <v>33</v>
      </c>
      <c r="C37" s="15" t="str">
        <f>Lähtis!$B$27</f>
        <v>Haatsi</v>
      </c>
      <c r="E37" s="3">
        <f>SUM(PDA!$O$13)</f>
        <v>0.0010648148148148147</v>
      </c>
      <c r="G37" s="1" t="s">
        <v>33</v>
      </c>
      <c r="H37" s="15" t="str">
        <f>Lähtis!$B$27</f>
        <v>Haatsi</v>
      </c>
      <c r="I37" s="3">
        <f>SUM(PDA!$O$5:$O$13)+SUM(PDA!$P$5:$P$13)</f>
        <v>0.00824074074074074</v>
      </c>
      <c r="J37" s="1" t="s">
        <v>101</v>
      </c>
      <c r="K37" s="10">
        <f>SUM($I$37-I37)</f>
        <v>0</v>
      </c>
      <c r="M37" s="10">
        <f>SUM($I$37-I37)</f>
        <v>0</v>
      </c>
    </row>
    <row r="38" spans="1:13" ht="12.75">
      <c r="A38" s="1"/>
      <c r="B38" s="1" t="s">
        <v>34</v>
      </c>
      <c r="C38" s="15" t="str">
        <f>Lähtis!$B$48</f>
        <v>Lipasti</v>
      </c>
      <c r="E38" s="3">
        <f>SUM(PDA!$M$26)</f>
        <v>0.0010763888888888889</v>
      </c>
      <c r="G38" s="1" t="s">
        <v>34</v>
      </c>
      <c r="H38" s="15" t="str">
        <f>Lähtis!$B$48</f>
        <v>Lipasti</v>
      </c>
      <c r="I38" s="3">
        <f>SUM(PDA!$M$18:$M$26)+SUM(PDA!$N$18:$N$26)</f>
        <v>0.008506944444444444</v>
      </c>
      <c r="J38" s="1" t="s">
        <v>101</v>
      </c>
      <c r="K38" s="10">
        <f>SUM(I38-I37)</f>
        <v>0.00026620370370370426</v>
      </c>
      <c r="M38" s="10">
        <f>SUM(I38-$I$37)</f>
        <v>0.00026620370370370426</v>
      </c>
    </row>
    <row r="39" spans="1:13" ht="12.75">
      <c r="A39" s="1"/>
      <c r="B39" s="1" t="s">
        <v>35</v>
      </c>
      <c r="C39" s="15" t="str">
        <f>Lähtis!$B$15</f>
        <v>Antti</v>
      </c>
      <c r="E39" s="3">
        <f>SUM(PDA!$G$13)</f>
        <v>0.0011458333333333333</v>
      </c>
      <c r="G39" s="1" t="s">
        <v>35</v>
      </c>
      <c r="H39" s="15" t="str">
        <f>Lähtis!$B$15</f>
        <v>Antti</v>
      </c>
      <c r="I39" s="3">
        <f>SUM(PDA!$G$5:$G$13)</f>
        <v>0.2696180555555554</v>
      </c>
      <c r="K39" s="10">
        <f>SUM(I39-I38)</f>
        <v>0.26111111111111096</v>
      </c>
      <c r="M39" s="10">
        <f>SUM(I39-$I$37)</f>
        <v>0.2613773148148147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SUM(PDA!$E$26)</f>
        <v>0.253472222222222</v>
      </c>
      <c r="G40" s="1" t="s">
        <v>36</v>
      </c>
      <c r="H40" s="15" t="str">
        <f>Lähtis!$B$36</f>
        <v>Kalle</v>
      </c>
      <c r="I40" s="3">
        <f>SUM(PDA!$E$18:$E$26)</f>
        <v>0.9037962962962964</v>
      </c>
      <c r="K40" s="10">
        <f>SUM(I40-I39)</f>
        <v>0.634178240740741</v>
      </c>
      <c r="M40" s="10">
        <f>SUM(I40-$I$37)</f>
        <v>0.8955555555555557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/>
      <c r="B43" s="3"/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27" sqref="F27"/>
    </sheetView>
  </sheetViews>
  <sheetFormatPr defaultColWidth="9.140625" defaultRowHeight="12.75"/>
  <cols>
    <col min="1" max="1" width="16.140625" style="0" bestFit="1" customWidth="1"/>
    <col min="2" max="2" width="7.140625" style="0" bestFit="1" customWidth="1"/>
    <col min="3" max="3" width="3.421875" style="0" customWidth="1"/>
    <col min="4" max="4" width="21.00390625" style="0" bestFit="1" customWidth="1"/>
    <col min="5" max="5" width="2.28125" style="0" customWidth="1"/>
    <col min="6" max="6" width="19.57421875" style="0" bestFit="1" customWidth="1"/>
  </cols>
  <sheetData>
    <row r="1" ht="23.25">
      <c r="A1" s="25" t="s">
        <v>52</v>
      </c>
    </row>
    <row r="2" ht="15.75">
      <c r="A2" s="24">
        <v>39389</v>
      </c>
    </row>
    <row r="4" spans="1:6" ht="12.75">
      <c r="A4" s="30" t="s">
        <v>88</v>
      </c>
      <c r="B4" s="16"/>
      <c r="C4" s="16"/>
      <c r="D4" s="30" t="s">
        <v>100</v>
      </c>
      <c r="E4" s="30"/>
      <c r="F4" s="30" t="s">
        <v>99</v>
      </c>
    </row>
    <row r="6" spans="1:6" ht="12.75">
      <c r="A6" t="s">
        <v>12</v>
      </c>
      <c r="B6" s="1" t="s">
        <v>25</v>
      </c>
      <c r="D6" s="29" t="s">
        <v>91</v>
      </c>
      <c r="E6" s="29"/>
      <c r="F6" t="s">
        <v>193</v>
      </c>
    </row>
    <row r="7" spans="1:6" ht="12.75">
      <c r="A7" t="s">
        <v>20</v>
      </c>
      <c r="B7" s="1" t="s">
        <v>30</v>
      </c>
      <c r="D7" t="s">
        <v>89</v>
      </c>
      <c r="F7" t="s">
        <v>191</v>
      </c>
    </row>
    <row r="8" spans="1:6" ht="12.75">
      <c r="A8" t="s">
        <v>14</v>
      </c>
      <c r="B8" s="1" t="s">
        <v>31</v>
      </c>
      <c r="D8" t="s">
        <v>90</v>
      </c>
      <c r="F8" t="s">
        <v>192</v>
      </c>
    </row>
    <row r="11" spans="1:6" ht="12.75">
      <c r="A11" s="30" t="s">
        <v>98</v>
      </c>
      <c r="B11" s="16"/>
      <c r="C11" s="16"/>
      <c r="D11" s="30" t="s">
        <v>100</v>
      </c>
      <c r="E11" s="30"/>
      <c r="F11" s="30" t="s">
        <v>99</v>
      </c>
    </row>
    <row r="13" spans="1:6" ht="12.75">
      <c r="A13" t="s">
        <v>19</v>
      </c>
      <c r="B13" s="3" t="s">
        <v>93</v>
      </c>
      <c r="D13" t="s">
        <v>92</v>
      </c>
      <c r="F13" t="s">
        <v>94</v>
      </c>
    </row>
    <row r="14" spans="1:6" ht="12.75">
      <c r="A14" t="s">
        <v>10</v>
      </c>
      <c r="B14" s="3" t="s">
        <v>95</v>
      </c>
      <c r="D14" t="s">
        <v>96</v>
      </c>
      <c r="F14" t="s">
        <v>97</v>
      </c>
    </row>
    <row r="15" spans="1:6" ht="12.75">
      <c r="A15" t="s">
        <v>10</v>
      </c>
      <c r="B15" s="3" t="s">
        <v>189</v>
      </c>
      <c r="D15" t="s">
        <v>188</v>
      </c>
      <c r="F15" t="s">
        <v>187</v>
      </c>
    </row>
    <row r="16" spans="1:6" ht="12.75">
      <c r="A16" t="s">
        <v>13</v>
      </c>
      <c r="B16" s="3" t="s">
        <v>189</v>
      </c>
      <c r="D16" t="s">
        <v>188</v>
      </c>
      <c r="F16" t="s">
        <v>187</v>
      </c>
    </row>
    <row r="17" spans="1:6" ht="12.75">
      <c r="A17" t="s">
        <v>17</v>
      </c>
      <c r="B17" s="3" t="s">
        <v>189</v>
      </c>
      <c r="D17" t="s">
        <v>188</v>
      </c>
      <c r="F17" t="s">
        <v>187</v>
      </c>
    </row>
    <row r="18" spans="1:6" ht="12.75">
      <c r="A18" t="s">
        <v>16</v>
      </c>
      <c r="B18" s="3" t="s">
        <v>189</v>
      </c>
      <c r="D18" t="s">
        <v>188</v>
      </c>
      <c r="F18" t="s">
        <v>187</v>
      </c>
    </row>
    <row r="19" spans="1:6" ht="12.75">
      <c r="A19" t="s">
        <v>18</v>
      </c>
      <c r="B19" s="3" t="s">
        <v>189</v>
      </c>
      <c r="D19" t="s">
        <v>188</v>
      </c>
      <c r="F19" t="s">
        <v>187</v>
      </c>
    </row>
    <row r="20" spans="1:6" ht="12.75">
      <c r="A20" t="s">
        <v>22</v>
      </c>
      <c r="B20" s="3" t="s">
        <v>189</v>
      </c>
      <c r="D20" t="s">
        <v>188</v>
      </c>
      <c r="F20" t="s">
        <v>187</v>
      </c>
    </row>
  </sheetData>
  <printOptions/>
  <pageMargins left="1.03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3"/>
  <sheetViews>
    <sheetView workbookViewId="0" topLeftCell="C1">
      <selection activeCell="Q1" sqref="Q1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10.28125" style="1" customWidth="1"/>
    <col min="4" max="4" width="4.7109375" style="1" customWidth="1"/>
    <col min="5" max="5" width="10.28125" style="1" customWidth="1"/>
    <col min="6" max="6" width="4.7109375" style="1" customWidth="1"/>
    <col min="7" max="7" width="10.28125" style="1" customWidth="1"/>
    <col min="8" max="8" width="4.7109375" style="1" customWidth="1"/>
    <col min="9" max="9" width="10.140625" style="1" customWidth="1"/>
    <col min="10" max="10" width="4.7109375" style="1" customWidth="1"/>
    <col min="11" max="11" width="10.28125" style="1" customWidth="1"/>
    <col min="12" max="12" width="4.7109375" style="1" customWidth="1"/>
    <col min="13" max="13" width="10.28125" style="1" customWidth="1"/>
    <col min="14" max="14" width="4.7109375" style="1" customWidth="1"/>
    <col min="15" max="15" width="10.28125" style="1" customWidth="1"/>
    <col min="16" max="16" width="4.7109375" style="1" customWidth="1"/>
    <col min="17" max="17" width="10.28125" style="1" customWidth="1"/>
    <col min="18" max="18" width="4.57421875" style="1" customWidth="1"/>
    <col min="19" max="19" width="9.140625" style="1" customWidth="1"/>
  </cols>
  <sheetData>
    <row r="1" ht="23.25">
      <c r="B1" s="25" t="s">
        <v>52</v>
      </c>
    </row>
    <row r="2" ht="15.75">
      <c r="B2" s="24">
        <v>39389</v>
      </c>
    </row>
    <row r="3" ht="18.75" customHeight="1"/>
    <row r="4" spans="1:18" ht="12.75">
      <c r="A4" s="6"/>
      <c r="B4" s="6"/>
      <c r="C4" s="5" t="s">
        <v>13</v>
      </c>
      <c r="D4" s="5" t="s">
        <v>103</v>
      </c>
      <c r="E4" s="5" t="s">
        <v>7</v>
      </c>
      <c r="F4" s="5" t="s">
        <v>103</v>
      </c>
      <c r="G4" s="5" t="s">
        <v>14</v>
      </c>
      <c r="H4" s="5" t="s">
        <v>103</v>
      </c>
      <c r="I4" s="5" t="s">
        <v>15</v>
      </c>
      <c r="J4" s="5" t="s">
        <v>103</v>
      </c>
      <c r="K4" s="5" t="s">
        <v>16</v>
      </c>
      <c r="L4" s="5" t="s">
        <v>103</v>
      </c>
      <c r="M4" s="5" t="s">
        <v>17</v>
      </c>
      <c r="N4" s="5" t="s">
        <v>103</v>
      </c>
      <c r="O4" s="5" t="s">
        <v>18</v>
      </c>
      <c r="P4" s="5" t="s">
        <v>103</v>
      </c>
      <c r="Q4" s="5" t="s">
        <v>19</v>
      </c>
      <c r="R4" s="5" t="s">
        <v>103</v>
      </c>
    </row>
    <row r="5" spans="1:18" ht="21" customHeight="1">
      <c r="A5" s="6" t="s">
        <v>0</v>
      </c>
      <c r="B5" s="6" t="s">
        <v>65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3"/>
    </row>
    <row r="6" spans="1:18" ht="21" customHeight="1">
      <c r="A6" s="6" t="s">
        <v>1</v>
      </c>
      <c r="B6" s="6" t="s">
        <v>64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4"/>
    </row>
    <row r="7" spans="1:18" ht="21" customHeight="1">
      <c r="A7" s="6" t="s">
        <v>2</v>
      </c>
      <c r="B7" s="6" t="s">
        <v>63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34"/>
    </row>
    <row r="8" spans="1:18" ht="21" customHeight="1">
      <c r="A8" s="6" t="s">
        <v>3</v>
      </c>
      <c r="B8" s="6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4"/>
    </row>
    <row r="9" spans="1:18" ht="21" customHeight="1">
      <c r="A9" s="6" t="s">
        <v>4</v>
      </c>
      <c r="B9" s="6" t="s">
        <v>56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34"/>
    </row>
    <row r="10" spans="1:18" ht="21" customHeight="1">
      <c r="A10" s="6" t="s">
        <v>5</v>
      </c>
      <c r="B10" s="6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4"/>
    </row>
    <row r="11" spans="1:18" ht="21" customHeight="1">
      <c r="A11" s="6" t="s">
        <v>27</v>
      </c>
      <c r="B11" s="6" t="s">
        <v>54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34"/>
    </row>
    <row r="12" spans="1:18" ht="21" customHeight="1">
      <c r="A12" s="6" t="s">
        <v>28</v>
      </c>
      <c r="B12" s="6" t="s">
        <v>61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4"/>
    </row>
    <row r="13" spans="1:18" ht="21" customHeight="1" thickBot="1">
      <c r="A13" s="9" t="s">
        <v>29</v>
      </c>
      <c r="B13" s="9" t="s">
        <v>60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35"/>
    </row>
    <row r="14" spans="1:18" ht="21" customHeight="1">
      <c r="A14" s="6" t="s">
        <v>6</v>
      </c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6" spans="3:18" ht="12.75">
      <c r="C16" s="5" t="s">
        <v>11</v>
      </c>
      <c r="D16" s="5" t="s">
        <v>103</v>
      </c>
      <c r="E16" s="5" t="s">
        <v>20</v>
      </c>
      <c r="F16" s="5" t="s">
        <v>103</v>
      </c>
      <c r="G16" s="5" t="s">
        <v>21</v>
      </c>
      <c r="H16" s="5" t="s">
        <v>103</v>
      </c>
      <c r="I16" s="5" t="s">
        <v>22</v>
      </c>
      <c r="J16" s="5" t="s">
        <v>103</v>
      </c>
      <c r="K16" s="5" t="s">
        <v>12</v>
      </c>
      <c r="L16" s="5" t="s">
        <v>103</v>
      </c>
      <c r="M16" s="5" t="s">
        <v>10</v>
      </c>
      <c r="N16" s="5" t="s">
        <v>103</v>
      </c>
      <c r="O16" s="5" t="s">
        <v>23</v>
      </c>
      <c r="P16" s="5" t="s">
        <v>103</v>
      </c>
      <c r="Q16" s="5"/>
      <c r="R16" s="5" t="s">
        <v>103</v>
      </c>
    </row>
    <row r="17" spans="1:18" ht="21" customHeight="1">
      <c r="A17" s="6" t="s">
        <v>0</v>
      </c>
      <c r="B17" s="6" t="str">
        <f>(B5)</f>
        <v>Paven Patikko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3"/>
    </row>
    <row r="18" spans="1:18" ht="21" customHeight="1">
      <c r="A18" s="6" t="s">
        <v>1</v>
      </c>
      <c r="B18" s="6" t="str">
        <f aca="true" t="shared" si="0" ref="B18:B25">(B6)</f>
        <v>Pitkonen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4"/>
    </row>
    <row r="19" spans="1:18" ht="21" customHeight="1">
      <c r="A19" s="6" t="s">
        <v>2</v>
      </c>
      <c r="B19" s="6" t="str">
        <f t="shared" si="0"/>
        <v>Kypsälä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4"/>
    </row>
    <row r="20" spans="1:18" ht="21" customHeight="1">
      <c r="A20" s="6" t="s">
        <v>3</v>
      </c>
      <c r="B20" s="6" t="str">
        <f t="shared" si="0"/>
        <v>LVI-janssonin kiusaus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4"/>
    </row>
    <row r="21" spans="1:18" ht="21" customHeight="1">
      <c r="A21" s="6" t="s">
        <v>4</v>
      </c>
      <c r="B21" s="6" t="str">
        <f t="shared" si="0"/>
        <v>Jouninpohja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34"/>
    </row>
    <row r="22" spans="1:18" ht="21" customHeight="1">
      <c r="A22" s="6" t="s">
        <v>5</v>
      </c>
      <c r="B22" s="6" t="str">
        <f t="shared" si="0"/>
        <v>Jouninpohja II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34"/>
    </row>
    <row r="23" spans="1:18" ht="21" customHeight="1">
      <c r="A23" s="6" t="s">
        <v>27</v>
      </c>
      <c r="B23" s="6" t="str">
        <f t="shared" si="0"/>
        <v>Homos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34"/>
    </row>
    <row r="24" spans="1:18" ht="21" customHeight="1">
      <c r="A24" s="6" t="s">
        <v>28</v>
      </c>
      <c r="B24" s="6" t="str">
        <f t="shared" si="0"/>
        <v>Kaalimaa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4"/>
    </row>
    <row r="25" spans="1:18" ht="21" customHeight="1" thickBot="1">
      <c r="A25" s="9" t="s">
        <v>29</v>
      </c>
      <c r="B25" s="26" t="str">
        <f t="shared" si="0"/>
        <v>Viitaniemi Cirquit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35"/>
    </row>
    <row r="26" spans="1:18" ht="21" customHeight="1">
      <c r="A26" s="6" t="s">
        <v>6</v>
      </c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8" spans="1:8" ht="12.75">
      <c r="A28" s="16" t="s">
        <v>87</v>
      </c>
      <c r="B28" s="16"/>
      <c r="C28" s="17"/>
      <c r="D28" s="17"/>
      <c r="E28" s="17"/>
      <c r="F28" s="17"/>
      <c r="G28" s="17"/>
      <c r="H28" s="17"/>
    </row>
    <row r="29" spans="1:20" ht="12.75">
      <c r="A29" s="6"/>
      <c r="B29" s="6"/>
      <c r="E29" s="2"/>
      <c r="F29" s="2"/>
      <c r="G29" s="4"/>
      <c r="H29" s="4"/>
      <c r="I29" s="4"/>
      <c r="J29" s="4"/>
      <c r="K29" s="5"/>
      <c r="L29" s="5"/>
      <c r="M29" s="4"/>
      <c r="N29" s="4"/>
      <c r="O29" s="5"/>
      <c r="P29" s="5"/>
      <c r="Q29" s="4"/>
      <c r="R29" s="2"/>
      <c r="S29" s="4"/>
      <c r="T29" s="1"/>
    </row>
    <row r="30" spans="1:20" ht="12.75">
      <c r="A30" s="2"/>
      <c r="B30" s="2"/>
      <c r="C30" s="10"/>
      <c r="D30" s="10"/>
      <c r="E30" s="3"/>
      <c r="F30" s="3"/>
      <c r="G30" s="2"/>
      <c r="H30" s="2"/>
      <c r="I30" s="10"/>
      <c r="J30" s="10"/>
      <c r="M30" s="10"/>
      <c r="N30" s="10"/>
      <c r="Q30" s="10"/>
      <c r="T30" s="1"/>
    </row>
    <row r="31" spans="1:20" ht="12.75">
      <c r="A31" s="2"/>
      <c r="B31" s="2"/>
      <c r="C31" s="10"/>
      <c r="D31" s="10"/>
      <c r="E31" s="3"/>
      <c r="F31" s="3"/>
      <c r="G31" s="2"/>
      <c r="H31" s="2"/>
      <c r="I31" s="10"/>
      <c r="J31" s="10"/>
      <c r="M31" s="10"/>
      <c r="N31" s="10"/>
      <c r="Q31" s="10"/>
      <c r="T31" s="1"/>
    </row>
    <row r="32" spans="1:20" ht="12.75">
      <c r="A32" s="2"/>
      <c r="B32" s="2"/>
      <c r="C32" s="10"/>
      <c r="D32" s="10"/>
      <c r="E32" s="3"/>
      <c r="F32" s="3"/>
      <c r="G32" s="2"/>
      <c r="H32" s="2"/>
      <c r="I32" s="10"/>
      <c r="J32" s="10"/>
      <c r="M32" s="10"/>
      <c r="N32" s="10"/>
      <c r="Q32" s="10"/>
      <c r="T32" s="1"/>
    </row>
    <row r="33" spans="1:20" ht="12.75">
      <c r="A33" s="2"/>
      <c r="B33" s="2"/>
      <c r="C33" s="10"/>
      <c r="D33" s="10"/>
      <c r="E33" s="3"/>
      <c r="F33" s="3"/>
      <c r="G33" s="2"/>
      <c r="H33" s="2"/>
      <c r="I33" s="10"/>
      <c r="J33" s="10"/>
      <c r="M33" s="10"/>
      <c r="N33" s="10"/>
      <c r="Q33" s="10"/>
      <c r="T33" s="1"/>
    </row>
    <row r="34" spans="1:20" ht="12.75">
      <c r="A34" s="2"/>
      <c r="B34" s="2"/>
      <c r="C34" s="10"/>
      <c r="D34" s="10"/>
      <c r="E34" s="3"/>
      <c r="F34" s="3"/>
      <c r="G34" s="2"/>
      <c r="H34" s="2"/>
      <c r="I34" s="10"/>
      <c r="J34" s="10"/>
      <c r="M34" s="10"/>
      <c r="N34" s="10"/>
      <c r="Q34" s="10"/>
      <c r="T34" s="1"/>
    </row>
    <row r="35" spans="1:20" ht="12.75">
      <c r="A35" s="2"/>
      <c r="B35" s="2"/>
      <c r="C35" s="10"/>
      <c r="D35" s="10"/>
      <c r="E35" s="3"/>
      <c r="F35" s="3"/>
      <c r="G35" s="2"/>
      <c r="H35" s="2"/>
      <c r="I35" s="10"/>
      <c r="J35" s="10"/>
      <c r="M35" s="10"/>
      <c r="N35" s="10"/>
      <c r="Q35" s="10"/>
      <c r="T35" s="1"/>
    </row>
    <row r="36" spans="1:20" ht="12.75">
      <c r="A36" s="2"/>
      <c r="B36" s="2"/>
      <c r="C36" s="10"/>
      <c r="D36" s="10"/>
      <c r="E36" s="3"/>
      <c r="F36" s="3"/>
      <c r="G36" s="2"/>
      <c r="H36" s="2"/>
      <c r="I36" s="10"/>
      <c r="J36" s="10"/>
      <c r="M36" s="10"/>
      <c r="N36" s="10"/>
      <c r="Q36" s="10"/>
      <c r="T36" s="1"/>
    </row>
    <row r="37" spans="1:20" ht="12.75">
      <c r="A37" s="2"/>
      <c r="B37" s="2"/>
      <c r="C37" s="10"/>
      <c r="D37" s="10"/>
      <c r="E37" s="3"/>
      <c r="F37" s="3"/>
      <c r="G37" s="2"/>
      <c r="H37" s="2"/>
      <c r="I37" s="10"/>
      <c r="J37" s="10"/>
      <c r="M37" s="10"/>
      <c r="N37" s="10"/>
      <c r="Q37" s="10"/>
      <c r="T37" s="1"/>
    </row>
    <row r="38" spans="1:20" ht="12.75">
      <c r="A38" s="2"/>
      <c r="B38" s="2"/>
      <c r="C38" s="10"/>
      <c r="D38" s="10"/>
      <c r="E38" s="3"/>
      <c r="F38" s="3"/>
      <c r="G38" s="2"/>
      <c r="H38" s="2"/>
      <c r="I38" s="10"/>
      <c r="J38" s="10"/>
      <c r="M38" s="10"/>
      <c r="N38" s="10"/>
      <c r="Q38" s="10"/>
      <c r="T38" s="1"/>
    </row>
    <row r="39" spans="1:20" ht="12.75">
      <c r="A39" s="2"/>
      <c r="B39" s="2"/>
      <c r="C39" s="10"/>
      <c r="D39" s="10"/>
      <c r="E39" s="3"/>
      <c r="F39" s="3"/>
      <c r="G39" s="2"/>
      <c r="H39" s="2"/>
      <c r="I39" s="10"/>
      <c r="J39" s="10"/>
      <c r="M39" s="10"/>
      <c r="N39" s="10"/>
      <c r="Q39" s="10"/>
      <c r="T39" s="1"/>
    </row>
    <row r="40" spans="1:20" ht="12.75">
      <c r="A40" s="2"/>
      <c r="B40" s="2"/>
      <c r="C40" s="10"/>
      <c r="D40" s="10"/>
      <c r="E40" s="3"/>
      <c r="F40" s="3"/>
      <c r="G40" s="2"/>
      <c r="H40" s="2"/>
      <c r="I40" s="10"/>
      <c r="J40" s="10"/>
      <c r="M40" s="10"/>
      <c r="N40" s="10"/>
      <c r="Q40" s="10"/>
      <c r="T40" s="1"/>
    </row>
    <row r="41" spans="1:20" ht="12.75">
      <c r="A41" s="2"/>
      <c r="B41" s="2"/>
      <c r="C41" s="10"/>
      <c r="D41" s="10"/>
      <c r="E41" s="3"/>
      <c r="F41" s="3"/>
      <c r="G41" s="2"/>
      <c r="H41" s="2"/>
      <c r="I41" s="10"/>
      <c r="J41" s="10"/>
      <c r="M41" s="10"/>
      <c r="N41" s="10"/>
      <c r="Q41" s="10"/>
      <c r="T41" s="1"/>
    </row>
    <row r="42" spans="1:20" ht="12.75">
      <c r="A42" s="2"/>
      <c r="B42" s="2"/>
      <c r="C42" s="10"/>
      <c r="D42" s="10"/>
      <c r="E42" s="3"/>
      <c r="F42" s="3"/>
      <c r="G42" s="2"/>
      <c r="H42" s="2"/>
      <c r="I42" s="10"/>
      <c r="J42" s="10"/>
      <c r="M42" s="10"/>
      <c r="N42" s="10"/>
      <c r="Q42" s="10"/>
      <c r="T42" s="1"/>
    </row>
    <row r="43" spans="1:20" ht="12.75">
      <c r="A43" s="2"/>
      <c r="B43" s="2"/>
      <c r="C43" s="10"/>
      <c r="D43" s="10"/>
      <c r="E43" s="3"/>
      <c r="F43" s="3"/>
      <c r="G43" s="2"/>
      <c r="H43" s="2"/>
      <c r="I43" s="10"/>
      <c r="J43" s="10"/>
      <c r="M43" s="10"/>
      <c r="N43" s="10"/>
      <c r="Q43" s="10"/>
      <c r="T43" s="1"/>
    </row>
    <row r="44" spans="1:20" ht="12.75">
      <c r="A44" s="2"/>
      <c r="B44" s="2"/>
      <c r="C44" s="10"/>
      <c r="D44" s="10"/>
      <c r="E44" s="3"/>
      <c r="F44" s="3"/>
      <c r="G44" s="2"/>
      <c r="H44" s="2"/>
      <c r="I44" s="10"/>
      <c r="J44" s="10"/>
      <c r="M44" s="10"/>
      <c r="N44" s="10"/>
      <c r="Q44" s="10"/>
      <c r="T44" s="1"/>
    </row>
    <row r="45" spans="1:20" ht="12.75">
      <c r="A45" s="2"/>
      <c r="B45" s="2"/>
      <c r="C45" s="10"/>
      <c r="D45" s="10"/>
      <c r="E45" s="3"/>
      <c r="F45" s="3"/>
      <c r="G45" s="2"/>
      <c r="H45" s="2"/>
      <c r="I45" s="10"/>
      <c r="J45" s="10"/>
      <c r="M45" s="10"/>
      <c r="N45" s="10"/>
      <c r="Q45" s="10"/>
      <c r="T45" s="1"/>
    </row>
    <row r="46" spans="1:20" ht="12.75">
      <c r="A46" s="2"/>
      <c r="B46" s="2"/>
      <c r="C46" s="10"/>
      <c r="D46" s="10"/>
      <c r="E46" s="3"/>
      <c r="F46" s="3"/>
      <c r="G46" s="2"/>
      <c r="H46" s="2"/>
      <c r="I46" s="10"/>
      <c r="J46" s="10"/>
      <c r="M46" s="10"/>
      <c r="N46" s="10"/>
      <c r="Q46" s="10"/>
      <c r="T46" s="1"/>
    </row>
    <row r="47" ht="12.75">
      <c r="T47" s="1"/>
    </row>
    <row r="48" spans="1:17" ht="12.75">
      <c r="A48" s="6"/>
      <c r="B48" s="6"/>
      <c r="G48" s="4"/>
      <c r="H48" s="4"/>
      <c r="I48" s="4"/>
      <c r="J48" s="4"/>
      <c r="K48" s="5"/>
      <c r="L48" s="5"/>
      <c r="M48" s="4"/>
      <c r="N48" s="4"/>
      <c r="O48" s="5"/>
      <c r="P48" s="5"/>
      <c r="Q48" s="4"/>
    </row>
    <row r="49" spans="1:17" ht="12.75">
      <c r="A49" s="2"/>
      <c r="B49" s="2"/>
      <c r="C49" s="3"/>
      <c r="D49" s="3"/>
      <c r="E49" s="3"/>
      <c r="F49" s="3"/>
      <c r="G49" s="2"/>
      <c r="H49" s="2"/>
      <c r="I49" s="3"/>
      <c r="J49" s="3"/>
      <c r="M49" s="3"/>
      <c r="N49" s="3"/>
      <c r="Q49" s="3"/>
    </row>
    <row r="50" spans="1:17" ht="12.75">
      <c r="A50" s="2"/>
      <c r="B50" s="2"/>
      <c r="C50" s="3"/>
      <c r="D50" s="3"/>
      <c r="E50" s="3"/>
      <c r="F50" s="3"/>
      <c r="G50" s="2"/>
      <c r="H50" s="2"/>
      <c r="I50" s="3"/>
      <c r="J50" s="3"/>
      <c r="M50" s="3"/>
      <c r="N50" s="3"/>
      <c r="Q50" s="3"/>
    </row>
    <row r="51" spans="1:17" ht="12.75">
      <c r="A51" s="2"/>
      <c r="B51" s="2"/>
      <c r="C51" s="3"/>
      <c r="D51" s="3"/>
      <c r="E51" s="3"/>
      <c r="F51" s="3"/>
      <c r="G51" s="2"/>
      <c r="H51" s="2"/>
      <c r="I51" s="3"/>
      <c r="J51" s="3"/>
      <c r="M51" s="3"/>
      <c r="N51" s="3"/>
      <c r="Q51" s="3"/>
    </row>
    <row r="52" spans="1:17" ht="12.75">
      <c r="A52" s="2"/>
      <c r="B52" s="2"/>
      <c r="C52" s="3"/>
      <c r="D52" s="3"/>
      <c r="E52" s="3"/>
      <c r="F52" s="3"/>
      <c r="G52" s="2"/>
      <c r="H52" s="2"/>
      <c r="I52" s="3"/>
      <c r="J52" s="3"/>
      <c r="M52" s="3"/>
      <c r="N52" s="3"/>
      <c r="Q52" s="3"/>
    </row>
    <row r="53" spans="1:17" ht="12.75">
      <c r="A53" s="2"/>
      <c r="B53" s="2"/>
      <c r="C53" s="3"/>
      <c r="D53" s="3"/>
      <c r="E53" s="3"/>
      <c r="F53" s="3"/>
      <c r="G53" s="2"/>
      <c r="H53" s="2"/>
      <c r="I53" s="3"/>
      <c r="J53" s="3"/>
      <c r="M53" s="3"/>
      <c r="N53" s="3"/>
      <c r="Q53" s="3"/>
    </row>
    <row r="54" spans="1:17" ht="12.75">
      <c r="A54" s="2"/>
      <c r="B54" s="2"/>
      <c r="C54" s="3"/>
      <c r="D54" s="3"/>
      <c r="E54" s="3"/>
      <c r="F54" s="3"/>
      <c r="G54" s="2"/>
      <c r="H54" s="2"/>
      <c r="I54" s="3"/>
      <c r="J54" s="3"/>
      <c r="M54" s="3"/>
      <c r="N54" s="3"/>
      <c r="Q54" s="3"/>
    </row>
    <row r="55" spans="1:17" ht="12.75">
      <c r="A55" s="2"/>
      <c r="B55" s="2"/>
      <c r="C55" s="3"/>
      <c r="D55" s="3"/>
      <c r="E55" s="3"/>
      <c r="F55" s="3"/>
      <c r="G55" s="2"/>
      <c r="H55" s="2"/>
      <c r="I55" s="3"/>
      <c r="J55" s="3"/>
      <c r="M55" s="3"/>
      <c r="N55" s="3"/>
      <c r="Q55" s="3"/>
    </row>
    <row r="56" spans="1:17" ht="12.75">
      <c r="A56" s="2"/>
      <c r="B56" s="2"/>
      <c r="C56" s="3"/>
      <c r="D56" s="3"/>
      <c r="E56" s="3"/>
      <c r="F56" s="3"/>
      <c r="G56" s="2"/>
      <c r="H56" s="2"/>
      <c r="I56" s="3"/>
      <c r="J56" s="3"/>
      <c r="M56" s="3"/>
      <c r="N56" s="3"/>
      <c r="Q56" s="3"/>
    </row>
    <row r="57" spans="1:17" ht="12.75">
      <c r="A57" s="2"/>
      <c r="B57" s="2"/>
      <c r="C57" s="3"/>
      <c r="D57" s="3"/>
      <c r="E57" s="3"/>
      <c r="F57" s="3"/>
      <c r="G57" s="2"/>
      <c r="H57" s="2"/>
      <c r="I57" s="3"/>
      <c r="J57" s="3"/>
      <c r="M57" s="3"/>
      <c r="N57" s="3"/>
      <c r="Q57" s="3"/>
    </row>
    <row r="58" spans="1:17" ht="12.75">
      <c r="A58" s="2"/>
      <c r="B58" s="2"/>
      <c r="C58" s="3"/>
      <c r="D58" s="3"/>
      <c r="E58" s="3"/>
      <c r="F58" s="3"/>
      <c r="G58" s="2"/>
      <c r="H58" s="2"/>
      <c r="I58" s="3"/>
      <c r="J58" s="3"/>
      <c r="M58" s="3"/>
      <c r="N58" s="3"/>
      <c r="Q58" s="3"/>
    </row>
    <row r="59" spans="1:17" ht="12.75">
      <c r="A59" s="2"/>
      <c r="B59" s="2"/>
      <c r="C59" s="3"/>
      <c r="D59" s="3"/>
      <c r="E59" s="3"/>
      <c r="F59" s="3"/>
      <c r="G59" s="2"/>
      <c r="H59" s="2"/>
      <c r="I59" s="3"/>
      <c r="J59" s="3"/>
      <c r="M59" s="3"/>
      <c r="N59" s="3"/>
      <c r="Q59" s="3"/>
    </row>
    <row r="60" spans="1:17" ht="12.75">
      <c r="A60" s="2"/>
      <c r="B60" s="2"/>
      <c r="C60" s="3"/>
      <c r="D60" s="3"/>
      <c r="E60" s="3"/>
      <c r="F60" s="3"/>
      <c r="G60" s="2"/>
      <c r="H60" s="2"/>
      <c r="I60" s="3"/>
      <c r="J60" s="3"/>
      <c r="M60" s="3"/>
      <c r="N60" s="3"/>
      <c r="Q60" s="3"/>
    </row>
    <row r="61" spans="1:17" ht="12.75">
      <c r="A61" s="2"/>
      <c r="B61" s="2"/>
      <c r="C61" s="3"/>
      <c r="D61" s="3"/>
      <c r="E61" s="3"/>
      <c r="F61" s="3"/>
      <c r="G61" s="2"/>
      <c r="H61" s="2"/>
      <c r="I61" s="3"/>
      <c r="J61" s="3"/>
      <c r="M61" s="3"/>
      <c r="N61" s="3"/>
      <c r="Q61" s="3"/>
    </row>
    <row r="62" spans="1:17" ht="12.75">
      <c r="A62" s="2"/>
      <c r="B62" s="2"/>
      <c r="C62" s="3"/>
      <c r="D62" s="3"/>
      <c r="E62" s="3"/>
      <c r="F62" s="3"/>
      <c r="G62" s="2"/>
      <c r="H62" s="2"/>
      <c r="I62" s="3"/>
      <c r="J62" s="3"/>
      <c r="M62" s="3"/>
      <c r="N62" s="3"/>
      <c r="Q62" s="3"/>
    </row>
    <row r="63" spans="1:17" ht="12.75">
      <c r="A63" s="2"/>
      <c r="B63" s="2"/>
      <c r="C63" s="3"/>
      <c r="D63" s="3"/>
      <c r="E63" s="3"/>
      <c r="F63" s="3"/>
      <c r="G63" s="2"/>
      <c r="H63" s="2"/>
      <c r="I63" s="3"/>
      <c r="J63" s="3"/>
      <c r="M63" s="3"/>
      <c r="N63" s="3"/>
      <c r="Q63" s="3"/>
    </row>
    <row r="64" spans="1:17" ht="12.75">
      <c r="A64" s="2"/>
      <c r="B64" s="2"/>
      <c r="C64" s="3"/>
      <c r="D64" s="3"/>
      <c r="E64" s="3"/>
      <c r="F64" s="3"/>
      <c r="G64" s="2"/>
      <c r="H64" s="2"/>
      <c r="I64" s="3"/>
      <c r="J64" s="3"/>
      <c r="M64" s="3"/>
      <c r="N64" s="3"/>
      <c r="Q64" s="3"/>
    </row>
    <row r="66" spans="1:17" ht="12.75">
      <c r="A66" s="6"/>
      <c r="B66" s="6"/>
      <c r="G66" s="4"/>
      <c r="H66" s="4"/>
      <c r="I66" s="4"/>
      <c r="J66" s="4"/>
      <c r="K66" s="5"/>
      <c r="L66" s="5"/>
      <c r="M66" s="4"/>
      <c r="N66" s="4"/>
      <c r="O66" s="5"/>
      <c r="P66" s="5"/>
      <c r="Q66" s="4"/>
    </row>
    <row r="67" spans="1:17" ht="12.75">
      <c r="A67" s="2"/>
      <c r="B67" s="2"/>
      <c r="C67" s="3"/>
      <c r="D67" s="3"/>
      <c r="E67" s="3"/>
      <c r="F67" s="3"/>
      <c r="G67" s="2"/>
      <c r="H67" s="2"/>
      <c r="I67" s="3"/>
      <c r="J67" s="3"/>
      <c r="M67" s="3"/>
      <c r="N67" s="3"/>
      <c r="Q67" s="3"/>
    </row>
    <row r="68" spans="1:17" ht="12.75">
      <c r="A68" s="2"/>
      <c r="B68" s="2"/>
      <c r="C68" s="3"/>
      <c r="D68" s="3"/>
      <c r="E68" s="3"/>
      <c r="F68" s="3"/>
      <c r="G68" s="2"/>
      <c r="H68" s="2"/>
      <c r="I68" s="3"/>
      <c r="J68" s="3"/>
      <c r="M68" s="3"/>
      <c r="N68" s="3"/>
      <c r="Q68" s="3"/>
    </row>
    <row r="69" spans="1:17" ht="12.75">
      <c r="A69" s="2"/>
      <c r="B69" s="2"/>
      <c r="C69" s="3"/>
      <c r="D69" s="3"/>
      <c r="E69" s="3"/>
      <c r="F69" s="3"/>
      <c r="G69" s="2"/>
      <c r="H69" s="2"/>
      <c r="I69" s="3"/>
      <c r="J69" s="3"/>
      <c r="M69" s="3"/>
      <c r="N69" s="3"/>
      <c r="Q69" s="3"/>
    </row>
    <row r="70" spans="1:17" ht="12.75">
      <c r="A70" s="2"/>
      <c r="B70" s="2"/>
      <c r="C70" s="3"/>
      <c r="D70" s="3"/>
      <c r="E70" s="3"/>
      <c r="F70" s="3"/>
      <c r="G70" s="2"/>
      <c r="H70" s="2"/>
      <c r="I70" s="3"/>
      <c r="J70" s="3"/>
      <c r="M70" s="3"/>
      <c r="N70" s="3"/>
      <c r="Q70" s="3"/>
    </row>
    <row r="71" spans="1:17" ht="12.75">
      <c r="A71" s="2"/>
      <c r="B71" s="2"/>
      <c r="C71" s="3"/>
      <c r="D71" s="3"/>
      <c r="E71" s="3"/>
      <c r="F71" s="3"/>
      <c r="G71" s="2"/>
      <c r="H71" s="2"/>
      <c r="I71" s="3"/>
      <c r="J71" s="3"/>
      <c r="M71" s="3"/>
      <c r="N71" s="3"/>
      <c r="Q71" s="3"/>
    </row>
    <row r="72" spans="1:17" ht="12.75">
      <c r="A72" s="2"/>
      <c r="B72" s="2"/>
      <c r="C72" s="3"/>
      <c r="D72" s="3"/>
      <c r="E72" s="3"/>
      <c r="F72" s="3"/>
      <c r="G72" s="2"/>
      <c r="H72" s="2"/>
      <c r="I72" s="3"/>
      <c r="J72" s="3"/>
      <c r="M72" s="3"/>
      <c r="N72" s="3"/>
      <c r="Q72" s="3"/>
    </row>
    <row r="73" spans="1:17" ht="12.75">
      <c r="A73" s="2"/>
      <c r="B73" s="2"/>
      <c r="C73" s="3"/>
      <c r="D73" s="3"/>
      <c r="E73" s="3"/>
      <c r="F73" s="3"/>
      <c r="G73" s="2"/>
      <c r="H73" s="2"/>
      <c r="I73" s="3"/>
      <c r="J73" s="3"/>
      <c r="M73" s="3"/>
      <c r="N73" s="3"/>
      <c r="Q73" s="3"/>
    </row>
    <row r="74" spans="1:17" ht="12.75">
      <c r="A74" s="2"/>
      <c r="B74" s="2"/>
      <c r="C74" s="3"/>
      <c r="D74" s="3"/>
      <c r="E74" s="3"/>
      <c r="F74" s="3"/>
      <c r="G74" s="2"/>
      <c r="H74" s="2"/>
      <c r="I74" s="3"/>
      <c r="J74" s="3"/>
      <c r="M74" s="3"/>
      <c r="N74" s="3"/>
      <c r="Q74" s="3"/>
    </row>
    <row r="75" spans="1:17" ht="12.75">
      <c r="A75" s="2"/>
      <c r="B75" s="2"/>
      <c r="C75" s="3"/>
      <c r="D75" s="3"/>
      <c r="E75" s="3"/>
      <c r="F75" s="3"/>
      <c r="G75" s="2"/>
      <c r="H75" s="2"/>
      <c r="I75" s="3"/>
      <c r="J75" s="3"/>
      <c r="M75" s="3"/>
      <c r="N75" s="3"/>
      <c r="Q75" s="3"/>
    </row>
    <row r="76" spans="1:17" ht="12.75">
      <c r="A76" s="2"/>
      <c r="B76" s="2"/>
      <c r="C76" s="3"/>
      <c r="D76" s="3"/>
      <c r="E76" s="3"/>
      <c r="F76" s="3"/>
      <c r="G76" s="2"/>
      <c r="H76" s="2"/>
      <c r="I76" s="3"/>
      <c r="J76" s="3"/>
      <c r="M76" s="3"/>
      <c r="N76" s="3"/>
      <c r="Q76" s="3"/>
    </row>
    <row r="78" spans="1:17" ht="12.75">
      <c r="A78" s="6"/>
      <c r="B78" s="6"/>
      <c r="G78" s="4"/>
      <c r="H78" s="4"/>
      <c r="I78" s="4"/>
      <c r="J78" s="4"/>
      <c r="K78" s="5"/>
      <c r="L78" s="5"/>
      <c r="M78" s="4"/>
      <c r="N78" s="4"/>
      <c r="O78" s="5"/>
      <c r="P78" s="5"/>
      <c r="Q78" s="4"/>
    </row>
    <row r="79" spans="1:17" ht="12.75">
      <c r="A79" s="2"/>
      <c r="B79" s="2"/>
      <c r="C79" s="3"/>
      <c r="D79" s="3"/>
      <c r="E79" s="3"/>
      <c r="F79" s="3"/>
      <c r="G79" s="2"/>
      <c r="H79" s="2"/>
      <c r="I79" s="3"/>
      <c r="J79" s="3"/>
      <c r="M79" s="3"/>
      <c r="N79" s="3"/>
      <c r="Q79" s="3"/>
    </row>
    <row r="80" spans="1:17" ht="12.75">
      <c r="A80" s="2"/>
      <c r="B80" s="2"/>
      <c r="C80" s="3"/>
      <c r="D80" s="3"/>
      <c r="E80" s="3"/>
      <c r="F80" s="3"/>
      <c r="G80" s="2"/>
      <c r="H80" s="2"/>
      <c r="I80" s="3"/>
      <c r="J80" s="3"/>
      <c r="M80" s="3"/>
      <c r="N80" s="3"/>
      <c r="Q80" s="3"/>
    </row>
    <row r="81" spans="1:17" ht="12.75">
      <c r="A81" s="2"/>
      <c r="B81" s="2"/>
      <c r="C81" s="3"/>
      <c r="D81" s="3"/>
      <c r="E81" s="3"/>
      <c r="F81" s="3"/>
      <c r="G81" s="2"/>
      <c r="H81" s="2"/>
      <c r="I81" s="3"/>
      <c r="J81" s="3"/>
      <c r="M81" s="3"/>
      <c r="N81" s="3"/>
      <c r="Q81" s="3"/>
    </row>
    <row r="82" spans="1:17" ht="12.75">
      <c r="A82" s="2"/>
      <c r="B82" s="2"/>
      <c r="C82" s="3"/>
      <c r="D82" s="3"/>
      <c r="E82" s="3"/>
      <c r="F82" s="3"/>
      <c r="G82" s="2"/>
      <c r="H82" s="2"/>
      <c r="I82" s="3"/>
      <c r="J82" s="3"/>
      <c r="M82" s="3"/>
      <c r="N82" s="3"/>
      <c r="Q82" s="3"/>
    </row>
    <row r="83" spans="1:17" ht="12.75">
      <c r="A83" s="2"/>
      <c r="B83" s="2"/>
      <c r="C83" s="3"/>
      <c r="D83" s="3"/>
      <c r="E83" s="3"/>
      <c r="F83" s="3"/>
      <c r="G83" s="2"/>
      <c r="H83" s="2"/>
      <c r="I83" s="3"/>
      <c r="J83" s="3"/>
      <c r="M83" s="3"/>
      <c r="N83" s="3"/>
      <c r="Q83" s="3"/>
    </row>
    <row r="84" spans="1:17" ht="12.75">
      <c r="A84" s="2"/>
      <c r="B84" s="2"/>
      <c r="C84" s="3"/>
      <c r="D84" s="3"/>
      <c r="E84" s="3"/>
      <c r="F84" s="3"/>
      <c r="G84" s="2"/>
      <c r="H84" s="2"/>
      <c r="I84" s="3"/>
      <c r="J84" s="3"/>
      <c r="M84" s="3"/>
      <c r="N84" s="3"/>
      <c r="Q84" s="3"/>
    </row>
    <row r="85" spans="1:17" ht="12.75">
      <c r="A85" s="2"/>
      <c r="B85" s="2"/>
      <c r="C85" s="3"/>
      <c r="D85" s="3"/>
      <c r="E85" s="3"/>
      <c r="F85" s="3"/>
      <c r="G85" s="2"/>
      <c r="H85" s="2"/>
      <c r="I85" s="3"/>
      <c r="J85" s="3"/>
      <c r="M85" s="3"/>
      <c r="N85" s="3"/>
      <c r="Q85" s="3"/>
    </row>
    <row r="86" spans="1:17" ht="12.75">
      <c r="A86" s="2"/>
      <c r="B86" s="2"/>
      <c r="C86" s="3"/>
      <c r="D86" s="3"/>
      <c r="E86" s="3"/>
      <c r="F86" s="3"/>
      <c r="G86" s="2"/>
      <c r="H86" s="2"/>
      <c r="I86" s="3"/>
      <c r="J86" s="3"/>
      <c r="M86" s="3"/>
      <c r="N86" s="3"/>
      <c r="Q86" s="3"/>
    </row>
    <row r="87" spans="1:17" ht="12.75">
      <c r="A87" s="2"/>
      <c r="B87" s="2"/>
      <c r="C87" s="3"/>
      <c r="D87" s="3"/>
      <c r="E87" s="3"/>
      <c r="F87" s="3"/>
      <c r="G87" s="2"/>
      <c r="H87" s="2"/>
      <c r="I87" s="3"/>
      <c r="J87" s="3"/>
      <c r="M87" s="3"/>
      <c r="N87" s="3"/>
      <c r="Q87" s="3"/>
    </row>
    <row r="88" spans="1:17" ht="12.75">
      <c r="A88" s="2"/>
      <c r="B88" s="2"/>
      <c r="C88" s="3"/>
      <c r="D88" s="3"/>
      <c r="E88" s="3"/>
      <c r="F88" s="3"/>
      <c r="G88" s="2"/>
      <c r="H88" s="2"/>
      <c r="I88" s="3"/>
      <c r="J88" s="3"/>
      <c r="M88" s="3"/>
      <c r="N88" s="3"/>
      <c r="Q88" s="3"/>
    </row>
    <row r="90" spans="1:17" ht="12.75">
      <c r="A90" s="6"/>
      <c r="B90" s="6"/>
      <c r="G90" s="4"/>
      <c r="H90" s="4"/>
      <c r="I90" s="4"/>
      <c r="J90" s="4"/>
      <c r="K90" s="5"/>
      <c r="L90" s="5"/>
      <c r="M90" s="4"/>
      <c r="N90" s="4"/>
      <c r="O90" s="5"/>
      <c r="P90" s="5"/>
      <c r="Q90" s="4"/>
    </row>
    <row r="91" spans="1:17" ht="12.75">
      <c r="A91" s="2"/>
      <c r="B91" s="2"/>
      <c r="C91" s="3"/>
      <c r="D91" s="3"/>
      <c r="E91" s="3"/>
      <c r="F91" s="3"/>
      <c r="G91" s="2"/>
      <c r="H91" s="2"/>
      <c r="I91" s="3"/>
      <c r="J91" s="3"/>
      <c r="M91" s="3"/>
      <c r="N91" s="3"/>
      <c r="Q91" s="3"/>
    </row>
    <row r="92" spans="1:17" ht="12.75">
      <c r="A92" s="2"/>
      <c r="B92" s="2"/>
      <c r="C92" s="3"/>
      <c r="D92" s="3"/>
      <c r="E92" s="3"/>
      <c r="F92" s="3"/>
      <c r="G92" s="2"/>
      <c r="H92" s="2"/>
      <c r="I92" s="3"/>
      <c r="J92" s="3"/>
      <c r="M92" s="3"/>
      <c r="N92" s="3"/>
      <c r="Q92" s="3"/>
    </row>
    <row r="93" spans="1:17" ht="12.75">
      <c r="A93" s="2"/>
      <c r="B93" s="2"/>
      <c r="C93" s="3"/>
      <c r="D93" s="3"/>
      <c r="E93" s="3"/>
      <c r="F93" s="3"/>
      <c r="G93" s="2"/>
      <c r="H93" s="2"/>
      <c r="I93" s="3"/>
      <c r="J93" s="3"/>
      <c r="M93" s="3"/>
      <c r="N93" s="3"/>
      <c r="Q93" s="3"/>
    </row>
    <row r="94" spans="1:17" ht="12.75">
      <c r="A94" s="2"/>
      <c r="B94" s="2"/>
      <c r="C94" s="3"/>
      <c r="D94" s="3"/>
      <c r="E94" s="3"/>
      <c r="F94" s="3"/>
      <c r="G94" s="2"/>
      <c r="H94" s="2"/>
      <c r="I94" s="3"/>
      <c r="J94" s="3"/>
      <c r="M94" s="3"/>
      <c r="N94" s="3"/>
      <c r="Q94" s="3"/>
    </row>
    <row r="95" spans="1:17" ht="12.75">
      <c r="A95" s="2"/>
      <c r="B95" s="2"/>
      <c r="C95" s="3"/>
      <c r="D95" s="3"/>
      <c r="E95" s="3"/>
      <c r="F95" s="3"/>
      <c r="G95" s="2"/>
      <c r="H95" s="2"/>
      <c r="I95" s="3"/>
      <c r="J95" s="3"/>
      <c r="M95" s="3"/>
      <c r="N95" s="3"/>
      <c r="Q95" s="3"/>
    </row>
    <row r="96" spans="1:17" ht="12.75">
      <c r="A96" s="2"/>
      <c r="B96" s="2"/>
      <c r="C96" s="3"/>
      <c r="D96" s="3"/>
      <c r="E96" s="3"/>
      <c r="F96" s="3"/>
      <c r="G96" s="2"/>
      <c r="H96" s="2"/>
      <c r="I96" s="3"/>
      <c r="J96" s="3"/>
      <c r="M96" s="3"/>
      <c r="N96" s="3"/>
      <c r="Q96" s="3"/>
    </row>
    <row r="97" spans="1:17" ht="12.75">
      <c r="A97" s="2"/>
      <c r="B97" s="2"/>
      <c r="C97" s="3"/>
      <c r="D97" s="3"/>
      <c r="E97" s="3"/>
      <c r="F97" s="3"/>
      <c r="G97" s="2"/>
      <c r="H97" s="2"/>
      <c r="I97" s="3"/>
      <c r="J97" s="3"/>
      <c r="M97" s="3"/>
      <c r="N97" s="3"/>
      <c r="Q97" s="3"/>
    </row>
    <row r="98" spans="1:17" ht="12.75">
      <c r="A98" s="2"/>
      <c r="B98" s="2"/>
      <c r="C98" s="3"/>
      <c r="D98" s="3"/>
      <c r="E98" s="3"/>
      <c r="F98" s="3"/>
      <c r="G98" s="2"/>
      <c r="H98" s="2"/>
      <c r="I98" s="3"/>
      <c r="J98" s="3"/>
      <c r="M98" s="3"/>
      <c r="N98" s="3"/>
      <c r="Q98" s="3"/>
    </row>
    <row r="99" spans="1:17" ht="12.75">
      <c r="A99" s="2"/>
      <c r="B99" s="2"/>
      <c r="C99" s="3"/>
      <c r="D99" s="3"/>
      <c r="E99" s="3"/>
      <c r="F99" s="3"/>
      <c r="G99" s="2"/>
      <c r="H99" s="2"/>
      <c r="I99" s="3"/>
      <c r="J99" s="3"/>
      <c r="M99" s="3"/>
      <c r="N99" s="3"/>
      <c r="Q99" s="3"/>
    </row>
    <row r="100" spans="1:17" ht="12.75">
      <c r="A100" s="2"/>
      <c r="B100" s="2"/>
      <c r="C100" s="3"/>
      <c r="D100" s="3"/>
      <c r="E100" s="3"/>
      <c r="F100" s="3"/>
      <c r="G100" s="2"/>
      <c r="H100" s="2"/>
      <c r="I100" s="3"/>
      <c r="J100" s="3"/>
      <c r="M100" s="3"/>
      <c r="N100" s="3"/>
      <c r="Q100" s="3"/>
    </row>
    <row r="103" spans="1:17" ht="12.75">
      <c r="A103" s="6"/>
      <c r="B103" s="6"/>
      <c r="G103" s="4"/>
      <c r="H103" s="4"/>
      <c r="I103" s="4"/>
      <c r="J103" s="4"/>
      <c r="K103" s="5"/>
      <c r="L103" s="5"/>
      <c r="M103" s="4"/>
      <c r="N103" s="4"/>
      <c r="O103" s="5"/>
      <c r="P103" s="5"/>
      <c r="Q103" s="4"/>
    </row>
    <row r="104" spans="1:17" ht="12.75">
      <c r="A104" s="2"/>
      <c r="B104" s="2"/>
      <c r="C104" s="3"/>
      <c r="D104" s="3"/>
      <c r="E104" s="3"/>
      <c r="F104" s="3"/>
      <c r="G104" s="2"/>
      <c r="H104" s="2"/>
      <c r="I104" s="3"/>
      <c r="J104" s="3"/>
      <c r="M104" s="3"/>
      <c r="N104" s="3"/>
      <c r="Q104" s="3"/>
    </row>
    <row r="105" spans="1:17" ht="12.75">
      <c r="A105" s="2"/>
      <c r="B105" s="2"/>
      <c r="C105" s="3"/>
      <c r="D105" s="3"/>
      <c r="E105" s="3"/>
      <c r="F105" s="3"/>
      <c r="G105" s="2"/>
      <c r="H105" s="2"/>
      <c r="I105" s="3"/>
      <c r="J105" s="3"/>
      <c r="M105" s="3"/>
      <c r="N105" s="3"/>
      <c r="Q105" s="3"/>
    </row>
    <row r="106" spans="1:17" ht="12.75">
      <c r="A106" s="2"/>
      <c r="B106" s="2"/>
      <c r="C106" s="3"/>
      <c r="D106" s="3"/>
      <c r="E106" s="3"/>
      <c r="F106" s="3"/>
      <c r="G106" s="2"/>
      <c r="H106" s="2"/>
      <c r="I106" s="3"/>
      <c r="J106" s="3"/>
      <c r="M106" s="3"/>
      <c r="N106" s="3"/>
      <c r="Q106" s="3"/>
    </row>
    <row r="107" spans="1:17" ht="12.75">
      <c r="A107" s="2"/>
      <c r="B107" s="2"/>
      <c r="C107" s="3"/>
      <c r="D107" s="3"/>
      <c r="E107" s="3"/>
      <c r="F107" s="3"/>
      <c r="G107" s="2"/>
      <c r="H107" s="2"/>
      <c r="I107" s="3"/>
      <c r="J107" s="3"/>
      <c r="M107" s="3"/>
      <c r="N107" s="3"/>
      <c r="Q107" s="3"/>
    </row>
    <row r="108" spans="1:17" ht="12.75">
      <c r="A108" s="2"/>
      <c r="B108" s="2"/>
      <c r="C108" s="3"/>
      <c r="D108" s="3"/>
      <c r="E108" s="3"/>
      <c r="F108" s="3"/>
      <c r="G108" s="2"/>
      <c r="H108" s="2"/>
      <c r="I108" s="3"/>
      <c r="J108" s="3"/>
      <c r="M108" s="3"/>
      <c r="N108" s="3"/>
      <c r="Q108" s="3"/>
    </row>
    <row r="109" spans="1:17" ht="12.75">
      <c r="A109" s="2"/>
      <c r="B109" s="2"/>
      <c r="C109" s="3"/>
      <c r="D109" s="3"/>
      <c r="E109" s="3"/>
      <c r="F109" s="3"/>
      <c r="G109" s="2"/>
      <c r="H109" s="2"/>
      <c r="I109" s="3"/>
      <c r="J109" s="3"/>
      <c r="M109" s="3"/>
      <c r="N109" s="3"/>
      <c r="Q109" s="3"/>
    </row>
    <row r="110" spans="1:17" ht="12.75">
      <c r="A110" s="2"/>
      <c r="B110" s="2"/>
      <c r="C110" s="3"/>
      <c r="D110" s="3"/>
      <c r="E110" s="3"/>
      <c r="F110" s="3"/>
      <c r="G110" s="2"/>
      <c r="H110" s="2"/>
      <c r="I110" s="3"/>
      <c r="J110" s="3"/>
      <c r="M110" s="3"/>
      <c r="N110" s="3"/>
      <c r="Q110" s="3"/>
    </row>
    <row r="111" spans="1:17" ht="12.75">
      <c r="A111" s="2"/>
      <c r="B111" s="2"/>
      <c r="C111" s="3"/>
      <c r="D111" s="3"/>
      <c r="E111" s="3"/>
      <c r="F111" s="3"/>
      <c r="G111" s="2"/>
      <c r="H111" s="2"/>
      <c r="I111" s="3"/>
      <c r="J111" s="3"/>
      <c r="M111" s="3"/>
      <c r="N111" s="3"/>
      <c r="Q111" s="3"/>
    </row>
    <row r="112" spans="1:17" ht="12.75">
      <c r="A112" s="2"/>
      <c r="B112" s="2"/>
      <c r="C112" s="3"/>
      <c r="D112" s="3"/>
      <c r="E112" s="3"/>
      <c r="F112" s="3"/>
      <c r="G112" s="2"/>
      <c r="H112" s="2"/>
      <c r="I112" s="3"/>
      <c r="J112" s="3"/>
      <c r="M112" s="3"/>
      <c r="N112" s="3"/>
      <c r="Q112" s="3"/>
    </row>
    <row r="113" spans="1:17" ht="12.75">
      <c r="A113" s="2"/>
      <c r="B113" s="2"/>
      <c r="C113" s="3"/>
      <c r="D113" s="3"/>
      <c r="E113" s="3"/>
      <c r="F113" s="3"/>
      <c r="G113" s="2"/>
      <c r="H113" s="2"/>
      <c r="I113" s="3"/>
      <c r="J113" s="3"/>
      <c r="M113" s="3"/>
      <c r="N113" s="3"/>
      <c r="Q113" s="3"/>
    </row>
  </sheetData>
  <printOptions/>
  <pageMargins left="0.16" right="0.16" top="0.38" bottom="0.33" header="0.33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5"/>
  <sheetViews>
    <sheetView zoomScale="75" zoomScaleNormal="75" workbookViewId="0" topLeftCell="B1">
      <selection activeCell="M27" sqref="M27"/>
    </sheetView>
  </sheetViews>
  <sheetFormatPr defaultColWidth="9.140625" defaultRowHeight="12.75"/>
  <cols>
    <col min="1" max="1" width="12.00390625" style="0" customWidth="1"/>
    <col min="2" max="2" width="22.140625" style="0" customWidth="1"/>
    <col min="3" max="3" width="10.8515625" style="1" customWidth="1"/>
    <col min="4" max="4" width="9.7109375" style="1" bestFit="1" customWidth="1"/>
    <col min="5" max="5" width="10.8515625" style="1" customWidth="1"/>
    <col min="6" max="6" width="9.28125" style="1" bestFit="1" customWidth="1"/>
    <col min="7" max="7" width="10.8515625" style="1" bestFit="1" customWidth="1"/>
    <col min="8" max="8" width="9.7109375" style="1" bestFit="1" customWidth="1"/>
    <col min="9" max="9" width="10.8515625" style="1" customWidth="1"/>
    <col min="10" max="10" width="9.28125" style="1" bestFit="1" customWidth="1"/>
    <col min="11" max="11" width="10.8515625" style="1" customWidth="1"/>
    <col min="12" max="12" width="9.7109375" style="1" bestFit="1" customWidth="1"/>
    <col min="13" max="13" width="10.7109375" style="1" customWidth="1"/>
    <col min="14" max="14" width="9.7109375" style="1" bestFit="1" customWidth="1"/>
    <col min="15" max="15" width="10.7109375" style="1" customWidth="1"/>
    <col min="16" max="16" width="9.7109375" style="1" bestFit="1" customWidth="1"/>
    <col min="17" max="17" width="10.7109375" style="1" customWidth="1"/>
    <col min="18" max="18" width="9.7109375" style="1" bestFit="1" customWidth="1"/>
    <col min="19" max="19" width="9.140625" style="1" customWidth="1"/>
  </cols>
  <sheetData>
    <row r="1" spans="1:2" ht="23.25">
      <c r="A1" s="25" t="s">
        <v>52</v>
      </c>
      <c r="B1" s="7"/>
    </row>
    <row r="2" spans="1:2" ht="15.75">
      <c r="A2" s="24">
        <v>39389</v>
      </c>
      <c r="B2" s="7"/>
    </row>
    <row r="3" ht="18.75" customHeight="1"/>
    <row r="4" spans="1:18" ht="12.75">
      <c r="A4" s="6"/>
      <c r="B4" s="6"/>
      <c r="C4" s="5" t="str">
        <f>Lähtis!B9</f>
        <v>Ami</v>
      </c>
      <c r="D4" s="5" t="s">
        <v>103</v>
      </c>
      <c r="E4" s="5" t="str">
        <f>Lähtis!B12</f>
        <v>Toofast</v>
      </c>
      <c r="F4" s="5" t="s">
        <v>103</v>
      </c>
      <c r="G4" s="5" t="str">
        <f>Lähtis!B15</f>
        <v>Antti</v>
      </c>
      <c r="H4" s="5" t="s">
        <v>103</v>
      </c>
      <c r="I4" s="5" t="str">
        <f>Lähtis!B18</f>
        <v>Janne</v>
      </c>
      <c r="J4" s="5" t="s">
        <v>103</v>
      </c>
      <c r="K4" s="5" t="str">
        <f>Lähtis!B21</f>
        <v>Simi</v>
      </c>
      <c r="L4" s="5" t="s">
        <v>103</v>
      </c>
      <c r="M4" s="5" t="str">
        <f>Lähtis!B24</f>
        <v>Rise</v>
      </c>
      <c r="N4" s="5" t="s">
        <v>103</v>
      </c>
      <c r="O4" s="5" t="str">
        <f>Lähtis!B27</f>
        <v>Haatsi</v>
      </c>
      <c r="P4" s="5" t="s">
        <v>103</v>
      </c>
      <c r="Q4" s="5" t="str">
        <f>Lähtis!B30</f>
        <v>Sari</v>
      </c>
      <c r="R4" s="5" t="s">
        <v>103</v>
      </c>
    </row>
    <row r="5" spans="1:18" ht="21" customHeight="1">
      <c r="A5" s="6" t="s">
        <v>0</v>
      </c>
      <c r="B5" s="6" t="s">
        <v>65</v>
      </c>
      <c r="C5" s="11">
        <v>0.0009259259259259259</v>
      </c>
      <c r="D5" s="11"/>
      <c r="E5" s="11">
        <v>0.0007523148148148147</v>
      </c>
      <c r="F5" s="11"/>
      <c r="G5" s="11">
        <v>0.000787037037037037</v>
      </c>
      <c r="H5" s="11"/>
      <c r="I5" s="11">
        <v>0.0008449074074074075</v>
      </c>
      <c r="J5" s="11"/>
      <c r="K5" s="11">
        <v>0.0009143518518518518</v>
      </c>
      <c r="L5" s="11"/>
      <c r="M5" s="11">
        <v>0.0007060185185185185</v>
      </c>
      <c r="N5" s="11"/>
      <c r="O5" s="11">
        <v>0.0007291666666666667</v>
      </c>
      <c r="P5" s="11"/>
      <c r="Q5" s="11">
        <v>0.0006944444444444445</v>
      </c>
      <c r="R5" s="33">
        <v>0.00023148148148148146</v>
      </c>
    </row>
    <row r="6" spans="1:18" ht="21" customHeight="1">
      <c r="A6" s="6" t="s">
        <v>1</v>
      </c>
      <c r="B6" s="6" t="s">
        <v>64</v>
      </c>
      <c r="C6" s="11">
        <v>0.0022453703703703702</v>
      </c>
      <c r="D6" s="11"/>
      <c r="E6" s="11">
        <v>0.0021412037037037038</v>
      </c>
      <c r="F6" s="11"/>
      <c r="G6" s="11">
        <v>0.0022106481481481478</v>
      </c>
      <c r="H6" s="11"/>
      <c r="I6" s="11">
        <v>0.002615740740740741</v>
      </c>
      <c r="J6" s="11"/>
      <c r="K6" s="11">
        <v>0.0024768518518518516</v>
      </c>
      <c r="L6" s="11"/>
      <c r="M6" s="11">
        <v>0.002002314814814815</v>
      </c>
      <c r="N6" s="11"/>
      <c r="O6" s="11">
        <v>0.0019328703703703704</v>
      </c>
      <c r="P6" s="11"/>
      <c r="Q6" s="11">
        <v>0.0018402777777777777</v>
      </c>
      <c r="R6" s="34"/>
    </row>
    <row r="7" spans="1:18" ht="21" customHeight="1">
      <c r="A7" s="6" t="s">
        <v>2</v>
      </c>
      <c r="B7" s="6" t="s">
        <v>63</v>
      </c>
      <c r="C7" s="11">
        <v>0.0009490740740740741</v>
      </c>
      <c r="D7" s="11"/>
      <c r="E7" s="11">
        <v>0.0007523148148148147</v>
      </c>
      <c r="F7" s="11"/>
      <c r="G7" s="11">
        <v>0.0007523148148148147</v>
      </c>
      <c r="H7" s="11"/>
      <c r="I7" s="11">
        <v>0.0008912037037037036</v>
      </c>
      <c r="J7" s="11"/>
      <c r="K7" s="11">
        <v>0.0009490740740740741</v>
      </c>
      <c r="L7" s="11"/>
      <c r="M7" s="11">
        <v>0.0006944444444444445</v>
      </c>
      <c r="N7" s="11"/>
      <c r="O7" s="11">
        <v>0.0006712962962962962</v>
      </c>
      <c r="P7" s="11"/>
      <c r="Q7" s="11">
        <v>0.000636574074074074</v>
      </c>
      <c r="R7" s="34"/>
    </row>
    <row r="8" spans="1:18" ht="21" customHeight="1">
      <c r="A8" s="6" t="s">
        <v>3</v>
      </c>
      <c r="B8" s="6" t="s">
        <v>62</v>
      </c>
      <c r="C8" s="11">
        <v>0.0009143518518518518</v>
      </c>
      <c r="D8" s="11"/>
      <c r="E8" s="11">
        <v>0.000775462962962963</v>
      </c>
      <c r="F8" s="11"/>
      <c r="G8" s="11">
        <v>0.0008333333333333334</v>
      </c>
      <c r="H8" s="11"/>
      <c r="I8" s="11">
        <v>0.0009027777777777778</v>
      </c>
      <c r="J8" s="11"/>
      <c r="K8" s="11">
        <v>0.0010300925925925926</v>
      </c>
      <c r="L8" s="11"/>
      <c r="M8" s="11">
        <v>0.000798611111111111</v>
      </c>
      <c r="N8" s="11"/>
      <c r="O8" s="11">
        <v>0.0008912037037037036</v>
      </c>
      <c r="P8" s="11"/>
      <c r="Q8" s="11">
        <v>0.0007523148148148147</v>
      </c>
      <c r="R8" s="34"/>
    </row>
    <row r="9" spans="1:18" ht="21" customHeight="1">
      <c r="A9" s="6" t="s">
        <v>4</v>
      </c>
      <c r="B9" s="6" t="s">
        <v>56</v>
      </c>
      <c r="C9" s="11">
        <v>0.001400462962962963</v>
      </c>
      <c r="D9" s="11"/>
      <c r="E9" s="11">
        <v>0.001261574074074074</v>
      </c>
      <c r="F9" s="11"/>
      <c r="G9" s="11">
        <v>0.003472222222222222</v>
      </c>
      <c r="H9" s="11"/>
      <c r="I9" s="11">
        <v>0.0017013888888888892</v>
      </c>
      <c r="J9" s="11"/>
      <c r="K9" s="11">
        <v>0.0013310185185185185</v>
      </c>
      <c r="L9" s="11"/>
      <c r="M9" s="11">
        <v>0.0010416666666666667</v>
      </c>
      <c r="N9" s="11"/>
      <c r="O9" s="11">
        <v>0.001099537037037037</v>
      </c>
      <c r="P9" s="11"/>
      <c r="Q9" s="11">
        <v>0.0010879629629629629</v>
      </c>
      <c r="R9" s="34"/>
    </row>
    <row r="10" spans="1:18" ht="21" customHeight="1">
      <c r="A10" s="6" t="s">
        <v>5</v>
      </c>
      <c r="B10" s="6" t="s">
        <v>55</v>
      </c>
      <c r="C10" s="11">
        <v>0.0009606481481481481</v>
      </c>
      <c r="D10" s="11"/>
      <c r="E10" s="11">
        <v>0.0011226851851851851</v>
      </c>
      <c r="F10" s="11"/>
      <c r="G10" s="11">
        <v>0.0451388888888889</v>
      </c>
      <c r="H10" s="11"/>
      <c r="I10" s="11">
        <v>0.0010185185185185186</v>
      </c>
      <c r="J10" s="11"/>
      <c r="K10" s="11">
        <v>0.0010300925925925926</v>
      </c>
      <c r="L10" s="11"/>
      <c r="M10" s="11">
        <v>0.0009490740740740741</v>
      </c>
      <c r="N10" s="11"/>
      <c r="O10" s="11">
        <v>0.0008217592592592592</v>
      </c>
      <c r="P10" s="11"/>
      <c r="Q10" s="11">
        <v>0.0007407407407407407</v>
      </c>
      <c r="R10" s="34"/>
    </row>
    <row r="11" spans="1:18" ht="21" customHeight="1">
      <c r="A11" s="6" t="s">
        <v>27</v>
      </c>
      <c r="B11" s="6" t="s">
        <v>54</v>
      </c>
      <c r="C11" s="11">
        <v>0.00037037037037037035</v>
      </c>
      <c r="D11" s="11"/>
      <c r="E11" s="11">
        <v>0.00030092592592592595</v>
      </c>
      <c r="F11" s="11"/>
      <c r="G11" s="11">
        <v>0.0868055555555556</v>
      </c>
      <c r="H11" s="11"/>
      <c r="I11" s="11">
        <v>0.00034722222222222224</v>
      </c>
      <c r="J11" s="11"/>
      <c r="K11" s="11">
        <v>0.00034722222222222224</v>
      </c>
      <c r="L11" s="11"/>
      <c r="M11" s="11">
        <v>0.0003125</v>
      </c>
      <c r="N11" s="11"/>
      <c r="O11" s="11">
        <v>0.00030092592592592595</v>
      </c>
      <c r="P11" s="11"/>
      <c r="Q11" s="11">
        <v>0.0003125</v>
      </c>
      <c r="R11" s="34"/>
    </row>
    <row r="12" spans="1:18" ht="21" customHeight="1">
      <c r="A12" s="6" t="s">
        <v>28</v>
      </c>
      <c r="B12" s="6" t="s">
        <v>61</v>
      </c>
      <c r="C12" s="11">
        <v>0.0008564814814814815</v>
      </c>
      <c r="D12" s="11"/>
      <c r="E12" s="11">
        <v>0.0007638888888888889</v>
      </c>
      <c r="F12" s="11"/>
      <c r="G12" s="11">
        <v>0.128472222222222</v>
      </c>
      <c r="H12" s="11"/>
      <c r="I12" s="11">
        <v>0.000798611111111111</v>
      </c>
      <c r="J12" s="11"/>
      <c r="K12" s="11">
        <v>0.000798611111111111</v>
      </c>
      <c r="L12" s="11"/>
      <c r="M12" s="11">
        <v>0.0006828703703703703</v>
      </c>
      <c r="N12" s="11"/>
      <c r="O12" s="11">
        <v>0.0006712962962962962</v>
      </c>
      <c r="P12" s="11"/>
      <c r="Q12" s="11">
        <v>0.0006134259259259259</v>
      </c>
      <c r="R12" s="34"/>
    </row>
    <row r="13" spans="1:18" ht="21" customHeight="1" thickBot="1">
      <c r="A13" s="9" t="s">
        <v>29</v>
      </c>
      <c r="B13" s="9" t="s">
        <v>60</v>
      </c>
      <c r="C13" s="12">
        <v>0.0010763888888888889</v>
      </c>
      <c r="D13" s="12">
        <v>5.7870370370370366E-05</v>
      </c>
      <c r="E13" s="12">
        <v>0.00125</v>
      </c>
      <c r="F13" s="12"/>
      <c r="G13" s="12">
        <v>0.0011458333333333333</v>
      </c>
      <c r="H13" s="12"/>
      <c r="I13" s="12">
        <v>0.00125</v>
      </c>
      <c r="J13" s="12"/>
      <c r="K13" s="12">
        <v>0.0011689814814814816</v>
      </c>
      <c r="L13" s="12">
        <v>5.7870370370370366E-05</v>
      </c>
      <c r="M13" s="12">
        <v>0.0011689814814814816</v>
      </c>
      <c r="N13" s="12">
        <v>5.7870370370370366E-05</v>
      </c>
      <c r="O13" s="12">
        <v>0.0010648148148148147</v>
      </c>
      <c r="P13" s="12">
        <v>5.7870370370370366E-05</v>
      </c>
      <c r="Q13" s="12">
        <v>0.00125</v>
      </c>
      <c r="R13" s="35"/>
    </row>
    <row r="14" spans="1:18" ht="21" customHeight="1">
      <c r="A14" s="6" t="s">
        <v>6</v>
      </c>
      <c r="B14" s="6"/>
      <c r="C14" s="10">
        <f aca="true" t="shared" si="0" ref="C14:R14">SUM(C5:C13)</f>
        <v>0.009699074074074074</v>
      </c>
      <c r="D14" s="10">
        <f t="shared" si="0"/>
        <v>5.7870370370370366E-05</v>
      </c>
      <c r="E14" s="10">
        <f t="shared" si="0"/>
        <v>0.009120370370370369</v>
      </c>
      <c r="F14" s="10">
        <f t="shared" si="0"/>
        <v>0</v>
      </c>
      <c r="G14" s="10">
        <f t="shared" si="0"/>
        <v>0.2696180555555554</v>
      </c>
      <c r="H14" s="10">
        <f t="shared" si="0"/>
        <v>0</v>
      </c>
      <c r="I14" s="10">
        <f t="shared" si="0"/>
        <v>0.010370370370370372</v>
      </c>
      <c r="J14" s="10">
        <f t="shared" si="0"/>
        <v>0</v>
      </c>
      <c r="K14" s="10">
        <f t="shared" si="0"/>
        <v>0.010046296296296296</v>
      </c>
      <c r="L14" s="10">
        <f t="shared" si="0"/>
        <v>5.7870370370370366E-05</v>
      </c>
      <c r="M14" s="10">
        <f t="shared" si="0"/>
        <v>0.008356481481481482</v>
      </c>
      <c r="N14" s="10">
        <f t="shared" si="0"/>
        <v>5.7870370370370366E-05</v>
      </c>
      <c r="O14" s="10">
        <f t="shared" si="0"/>
        <v>0.00818287037037037</v>
      </c>
      <c r="P14" s="10">
        <f t="shared" si="0"/>
        <v>5.7870370370370366E-05</v>
      </c>
      <c r="Q14" s="10">
        <f t="shared" si="0"/>
        <v>0.007928240740740741</v>
      </c>
      <c r="R14" s="10">
        <f t="shared" si="0"/>
        <v>0.00023148148148148146</v>
      </c>
    </row>
    <row r="15" spans="1:18" ht="21" customHeight="1">
      <c r="A15" s="6"/>
      <c r="B15" s="6"/>
      <c r="C15" s="10"/>
      <c r="D15" s="42">
        <f>SUM(C14:D14)</f>
        <v>0.009756944444444443</v>
      </c>
      <c r="E15" s="42"/>
      <c r="F15" s="42">
        <f aca="true" t="shared" si="1" ref="F15:R15">SUM(E14:F14)</f>
        <v>0.009120370370370369</v>
      </c>
      <c r="G15" s="42"/>
      <c r="H15" s="42">
        <f t="shared" si="1"/>
        <v>0.2696180555555554</v>
      </c>
      <c r="I15" s="42"/>
      <c r="J15" s="42">
        <f t="shared" si="1"/>
        <v>0.010370370370370372</v>
      </c>
      <c r="K15" s="42"/>
      <c r="L15" s="42">
        <f t="shared" si="1"/>
        <v>0.010104166666666666</v>
      </c>
      <c r="M15" s="42"/>
      <c r="N15" s="42">
        <f t="shared" si="1"/>
        <v>0.008414351851851852</v>
      </c>
      <c r="O15" s="42"/>
      <c r="P15" s="42">
        <f t="shared" si="1"/>
        <v>0.00824074074074074</v>
      </c>
      <c r="Q15" s="42"/>
      <c r="R15" s="42">
        <f t="shared" si="1"/>
        <v>0.008159722222222223</v>
      </c>
    </row>
    <row r="17" spans="3:18" ht="12.75">
      <c r="C17" s="5" t="str">
        <f>Lähtis!B33</f>
        <v>Miika</v>
      </c>
      <c r="D17" s="5" t="s">
        <v>103</v>
      </c>
      <c r="E17" s="5" t="str">
        <f>Lähtis!B36</f>
        <v>Kalle</v>
      </c>
      <c r="F17" s="5" t="s">
        <v>103</v>
      </c>
      <c r="G17" s="5" t="str">
        <f>Lähtis!B39</f>
        <v>Tumu</v>
      </c>
      <c r="H17" s="5" t="s">
        <v>103</v>
      </c>
      <c r="I17" s="5" t="str">
        <f>Lähtis!B42</f>
        <v>Jaquels</v>
      </c>
      <c r="J17" s="5" t="s">
        <v>103</v>
      </c>
      <c r="K17" s="5" t="str">
        <f>Lähtis!B45</f>
        <v>Jyri</v>
      </c>
      <c r="L17" s="5" t="s">
        <v>103</v>
      </c>
      <c r="M17" s="5" t="str">
        <f>Lähtis!B48</f>
        <v>Lipasti</v>
      </c>
      <c r="N17" s="5" t="s">
        <v>103</v>
      </c>
      <c r="O17" s="5" t="str">
        <f>Lähtis!B51</f>
        <v>Jone</v>
      </c>
      <c r="P17" s="5" t="s">
        <v>103</v>
      </c>
      <c r="Q17" s="5"/>
      <c r="R17" s="5" t="s">
        <v>103</v>
      </c>
    </row>
    <row r="18" spans="1:18" ht="21" customHeight="1">
      <c r="A18" s="6" t="s">
        <v>0</v>
      </c>
      <c r="B18" s="6" t="str">
        <f>(B5)</f>
        <v>Paven Patikko</v>
      </c>
      <c r="C18" s="11">
        <v>0.0007291666666666667</v>
      </c>
      <c r="D18" s="11"/>
      <c r="E18" s="11">
        <v>0.0010185185185185186</v>
      </c>
      <c r="F18" s="11"/>
      <c r="G18" s="11">
        <v>0.0007060185185185185</v>
      </c>
      <c r="H18" s="11"/>
      <c r="I18" s="11">
        <v>0.0007060185185185185</v>
      </c>
      <c r="J18" s="11"/>
      <c r="K18" s="11">
        <v>0.003472222222222222</v>
      </c>
      <c r="L18" s="11"/>
      <c r="M18" s="11">
        <v>0.0007291666666666667</v>
      </c>
      <c r="N18" s="11"/>
      <c r="O18" s="11">
        <v>0.0015046296296296294</v>
      </c>
      <c r="P18" s="11"/>
      <c r="Q18" s="11"/>
      <c r="R18" s="33"/>
    </row>
    <row r="19" spans="1:18" ht="21" customHeight="1">
      <c r="A19" s="6" t="s">
        <v>1</v>
      </c>
      <c r="B19" s="6" t="str">
        <f aca="true" t="shared" si="2" ref="B19:B26">(B6)</f>
        <v>Pitkonen</v>
      </c>
      <c r="C19" s="11">
        <v>0.002025462962962963</v>
      </c>
      <c r="D19" s="11"/>
      <c r="E19" s="11">
        <v>0.003472222222222222</v>
      </c>
      <c r="F19" s="11"/>
      <c r="G19" s="11">
        <v>0.0019560185185185184</v>
      </c>
      <c r="H19" s="11"/>
      <c r="I19" s="11">
        <v>0.0026041666666666665</v>
      </c>
      <c r="J19" s="11"/>
      <c r="K19" s="11">
        <v>0.003472222222222222</v>
      </c>
      <c r="L19" s="11"/>
      <c r="M19" s="11">
        <v>0.0019560185185185184</v>
      </c>
      <c r="N19" s="11"/>
      <c r="O19" s="11">
        <v>0.0025810185185185185</v>
      </c>
      <c r="P19" s="11"/>
      <c r="Q19" s="11"/>
      <c r="R19" s="34"/>
    </row>
    <row r="20" spans="1:18" ht="21" customHeight="1">
      <c r="A20" s="6" t="s">
        <v>2</v>
      </c>
      <c r="B20" s="6" t="str">
        <f t="shared" si="2"/>
        <v>Kypsälä</v>
      </c>
      <c r="C20" s="11">
        <v>0.0007291666666666667</v>
      </c>
      <c r="D20" s="11"/>
      <c r="E20" s="11">
        <v>0.003472222222222222</v>
      </c>
      <c r="F20" s="11"/>
      <c r="G20" s="11">
        <v>0.0006712962962962962</v>
      </c>
      <c r="H20" s="11"/>
      <c r="I20" s="11">
        <v>0.0009722222222222221</v>
      </c>
      <c r="J20" s="11"/>
      <c r="K20" s="11">
        <v>0.003472222222222222</v>
      </c>
      <c r="L20" s="11"/>
      <c r="M20" s="11">
        <v>0.0007523148148148147</v>
      </c>
      <c r="N20" s="11">
        <v>0.00011574074074074073</v>
      </c>
      <c r="O20" s="11">
        <v>0.0009027777777777778</v>
      </c>
      <c r="P20" s="11"/>
      <c r="Q20" s="11"/>
      <c r="R20" s="34"/>
    </row>
    <row r="21" spans="1:18" ht="21" customHeight="1">
      <c r="A21" s="6" t="s">
        <v>3</v>
      </c>
      <c r="B21" s="6" t="str">
        <f t="shared" si="2"/>
        <v>LVI-janssonin kiusaus</v>
      </c>
      <c r="C21" s="11">
        <v>0.000775462962962963</v>
      </c>
      <c r="D21" s="11"/>
      <c r="E21" s="11">
        <v>0.0451388888888889</v>
      </c>
      <c r="F21" s="11"/>
      <c r="G21" s="11">
        <v>0.0007638888888888889</v>
      </c>
      <c r="H21" s="11"/>
      <c r="I21" s="11">
        <v>0.0009259259259259259</v>
      </c>
      <c r="J21" s="11"/>
      <c r="K21" s="11">
        <v>0.0451388888888889</v>
      </c>
      <c r="L21" s="11"/>
      <c r="M21" s="11">
        <v>0.0007291666666666667</v>
      </c>
      <c r="N21" s="11"/>
      <c r="O21" s="11">
        <v>0.0009490740740740741</v>
      </c>
      <c r="P21" s="11"/>
      <c r="Q21" s="11"/>
      <c r="R21" s="34"/>
    </row>
    <row r="22" spans="1:18" ht="21" customHeight="1">
      <c r="A22" s="6" t="s">
        <v>4</v>
      </c>
      <c r="B22" s="6" t="str">
        <f t="shared" si="2"/>
        <v>Jouninpohja</v>
      </c>
      <c r="C22" s="11">
        <v>0.0013541666666666667</v>
      </c>
      <c r="D22" s="11"/>
      <c r="E22" s="11">
        <v>0.0868055555555556</v>
      </c>
      <c r="F22" s="11"/>
      <c r="G22" s="11">
        <v>0.0010763888888888889</v>
      </c>
      <c r="H22" s="11"/>
      <c r="I22" s="11">
        <v>0.0016435185185185183</v>
      </c>
      <c r="J22" s="11"/>
      <c r="K22" s="11">
        <v>0.0868055555555556</v>
      </c>
      <c r="L22" s="11"/>
      <c r="M22" s="11">
        <v>0.0011574074074074073</v>
      </c>
      <c r="N22" s="11"/>
      <c r="O22" s="11">
        <v>0.0014467592592592594</v>
      </c>
      <c r="P22" s="11"/>
      <c r="Q22" s="11"/>
      <c r="R22" s="34"/>
    </row>
    <row r="23" spans="1:18" ht="21" customHeight="1">
      <c r="A23" s="6" t="s">
        <v>5</v>
      </c>
      <c r="B23" s="6" t="str">
        <f t="shared" si="2"/>
        <v>Jouninpohja II</v>
      </c>
      <c r="C23" s="11">
        <v>0.000787037037037037</v>
      </c>
      <c r="D23" s="11"/>
      <c r="E23" s="11">
        <v>0.128472222222222</v>
      </c>
      <c r="F23" s="11"/>
      <c r="G23" s="11">
        <v>0.0007407407407407407</v>
      </c>
      <c r="H23" s="11"/>
      <c r="I23" s="11">
        <v>0.0009490740740740741</v>
      </c>
      <c r="J23" s="11"/>
      <c r="K23" s="11">
        <v>0.128472222222222</v>
      </c>
      <c r="L23" s="11"/>
      <c r="M23" s="11">
        <v>0.0009722222222222221</v>
      </c>
      <c r="N23" s="11"/>
      <c r="O23" s="11">
        <v>0.0012268518518518518</v>
      </c>
      <c r="P23" s="11"/>
      <c r="Q23" s="11"/>
      <c r="R23" s="34"/>
    </row>
    <row r="24" spans="1:18" ht="21" customHeight="1">
      <c r="A24" s="6" t="s">
        <v>27</v>
      </c>
      <c r="B24" s="6" t="str">
        <f t="shared" si="2"/>
        <v>Homos</v>
      </c>
      <c r="C24" s="11">
        <v>0.00032407407407407406</v>
      </c>
      <c r="D24" s="11"/>
      <c r="E24" s="11">
        <v>0.170138888888889</v>
      </c>
      <c r="F24" s="11"/>
      <c r="G24" s="11">
        <v>0.0002893518518518519</v>
      </c>
      <c r="H24" s="11"/>
      <c r="I24" s="11">
        <v>0.00034722222222222224</v>
      </c>
      <c r="J24" s="11"/>
      <c r="K24" s="11">
        <v>0.170138888888889</v>
      </c>
      <c r="L24" s="11"/>
      <c r="M24" s="11">
        <v>0.0003125</v>
      </c>
      <c r="N24" s="11"/>
      <c r="O24" s="11">
        <v>0.0003356481481481481</v>
      </c>
      <c r="P24" s="11"/>
      <c r="Q24" s="11"/>
      <c r="R24" s="34"/>
    </row>
    <row r="25" spans="1:18" ht="21" customHeight="1">
      <c r="A25" s="6" t="s">
        <v>28</v>
      </c>
      <c r="B25" s="6" t="str">
        <f t="shared" si="2"/>
        <v>Kaalimaa</v>
      </c>
      <c r="C25" s="11">
        <v>0.0007060185185185185</v>
      </c>
      <c r="D25" s="11"/>
      <c r="E25" s="11">
        <v>0.211805555555556</v>
      </c>
      <c r="F25" s="11"/>
      <c r="G25" s="11">
        <v>0.0006134259259259259</v>
      </c>
      <c r="H25" s="11"/>
      <c r="I25" s="11">
        <v>0.0008101851851851852</v>
      </c>
      <c r="J25" s="11"/>
      <c r="K25" s="11">
        <v>0.211805555555555</v>
      </c>
      <c r="L25" s="11"/>
      <c r="M25" s="11">
        <v>0.0006481481481481481</v>
      </c>
      <c r="N25" s="11"/>
      <c r="O25" s="11">
        <v>0.000775462962962963</v>
      </c>
      <c r="P25" s="11"/>
      <c r="Q25" s="11"/>
      <c r="R25" s="34"/>
    </row>
    <row r="26" spans="1:18" ht="21" customHeight="1" thickBot="1">
      <c r="A26" s="9" t="s">
        <v>29</v>
      </c>
      <c r="B26" s="26" t="str">
        <f t="shared" si="2"/>
        <v>Viitaniemi Cirquit</v>
      </c>
      <c r="C26" s="12">
        <v>0.00125</v>
      </c>
      <c r="D26" s="12"/>
      <c r="E26" s="12">
        <v>0.253472222222222</v>
      </c>
      <c r="F26" s="12"/>
      <c r="G26" s="12">
        <v>0.0011458333333333333</v>
      </c>
      <c r="H26" s="12"/>
      <c r="I26" s="12">
        <v>0.0010648148148148147</v>
      </c>
      <c r="J26" s="12">
        <v>5.7870370370370366E-05</v>
      </c>
      <c r="K26" s="12">
        <v>0.253472222222222</v>
      </c>
      <c r="L26" s="12"/>
      <c r="M26" s="12">
        <v>0.0010763888888888889</v>
      </c>
      <c r="N26" s="12">
        <v>5.7870370370370366E-05</v>
      </c>
      <c r="O26" s="12">
        <v>0.003472222222222222</v>
      </c>
      <c r="P26" s="12"/>
      <c r="Q26" s="12"/>
      <c r="R26" s="35"/>
    </row>
    <row r="27" spans="1:18" ht="21" customHeight="1">
      <c r="A27" s="6" t="s">
        <v>6</v>
      </c>
      <c r="B27" s="6"/>
      <c r="C27" s="10">
        <f aca="true" t="shared" si="3" ref="C27:R27">SUM(C18:C26)</f>
        <v>0.008680555555555556</v>
      </c>
      <c r="D27" s="10">
        <f t="shared" si="3"/>
        <v>0</v>
      </c>
      <c r="E27" s="10">
        <f t="shared" si="3"/>
        <v>0.9037962962962964</v>
      </c>
      <c r="F27" s="10">
        <f t="shared" si="3"/>
        <v>0</v>
      </c>
      <c r="G27" s="10">
        <f t="shared" si="3"/>
        <v>0.007962962962962963</v>
      </c>
      <c r="H27" s="10">
        <f t="shared" si="3"/>
        <v>0</v>
      </c>
      <c r="I27" s="10">
        <f t="shared" si="3"/>
        <v>0.010023148148148147</v>
      </c>
      <c r="J27" s="10">
        <f t="shared" si="3"/>
        <v>5.7870370370370366E-05</v>
      </c>
      <c r="K27" s="10">
        <f t="shared" si="3"/>
        <v>0.9062499999999991</v>
      </c>
      <c r="L27" s="10">
        <f t="shared" si="3"/>
        <v>0</v>
      </c>
      <c r="M27" s="10">
        <f t="shared" si="3"/>
        <v>0.008333333333333333</v>
      </c>
      <c r="N27" s="10">
        <f t="shared" si="3"/>
        <v>0.0001736111111111111</v>
      </c>
      <c r="O27" s="10">
        <f t="shared" si="3"/>
        <v>0.013194444444444444</v>
      </c>
      <c r="P27" s="10">
        <f t="shared" si="3"/>
        <v>0</v>
      </c>
      <c r="Q27" s="10">
        <f t="shared" si="3"/>
        <v>0</v>
      </c>
      <c r="R27" s="10">
        <f t="shared" si="3"/>
        <v>0</v>
      </c>
    </row>
    <row r="28" spans="1:18" ht="21" customHeight="1">
      <c r="A28" s="6"/>
      <c r="B28" s="6"/>
      <c r="C28" s="10"/>
      <c r="D28" s="42">
        <f>SUM(C27:D27)</f>
        <v>0.008680555555555556</v>
      </c>
      <c r="E28" s="42"/>
      <c r="F28" s="42">
        <f aca="true" t="shared" si="4" ref="F28:R28">SUM(E27:F27)</f>
        <v>0.9037962962962964</v>
      </c>
      <c r="G28" s="42"/>
      <c r="H28" s="42">
        <f t="shared" si="4"/>
        <v>0.007962962962962963</v>
      </c>
      <c r="I28" s="42"/>
      <c r="J28" s="42">
        <f t="shared" si="4"/>
        <v>0.010081018518518517</v>
      </c>
      <c r="K28" s="42"/>
      <c r="L28" s="42">
        <f t="shared" si="4"/>
        <v>0.9062499999999991</v>
      </c>
      <c r="M28" s="42"/>
      <c r="N28" s="42">
        <f t="shared" si="4"/>
        <v>0.008506944444444444</v>
      </c>
      <c r="O28" s="42"/>
      <c r="P28" s="42">
        <f t="shared" si="4"/>
        <v>0.013194444444444444</v>
      </c>
      <c r="Q28" s="42"/>
      <c r="R28" s="42">
        <f t="shared" si="4"/>
        <v>0</v>
      </c>
    </row>
    <row r="30" spans="1:8" ht="12.75">
      <c r="A30" s="16" t="s">
        <v>87</v>
      </c>
      <c r="B30" s="16"/>
      <c r="C30" s="17"/>
      <c r="D30" s="17"/>
      <c r="E30" s="17"/>
      <c r="F30" s="17"/>
      <c r="G30" s="17"/>
      <c r="H30" s="17"/>
    </row>
    <row r="31" spans="1:20" ht="12.75">
      <c r="A31" s="6"/>
      <c r="B31" s="6"/>
      <c r="E31" s="2"/>
      <c r="F31" s="2"/>
      <c r="G31" s="4"/>
      <c r="H31" s="4"/>
      <c r="I31" s="4"/>
      <c r="J31" s="4"/>
      <c r="K31" s="5"/>
      <c r="L31" s="5"/>
      <c r="M31" s="4"/>
      <c r="N31" s="4"/>
      <c r="O31" s="5"/>
      <c r="P31" s="5"/>
      <c r="Q31" s="4"/>
      <c r="R31" s="2"/>
      <c r="S31" s="4"/>
      <c r="T31" s="1"/>
    </row>
    <row r="32" spans="1:20" ht="12.75">
      <c r="A32" s="2"/>
      <c r="B32" s="2"/>
      <c r="C32" s="10"/>
      <c r="D32" s="10"/>
      <c r="E32" s="3"/>
      <c r="F32" s="3"/>
      <c r="G32" s="2"/>
      <c r="H32" s="2"/>
      <c r="I32" s="10"/>
      <c r="J32" s="10"/>
      <c r="M32" s="10"/>
      <c r="N32" s="10"/>
      <c r="Q32" s="10"/>
      <c r="T32" s="1"/>
    </row>
    <row r="33" spans="1:20" ht="12.75">
      <c r="A33" s="2"/>
      <c r="B33" s="2"/>
      <c r="C33" s="10"/>
      <c r="D33" s="10"/>
      <c r="E33" s="3"/>
      <c r="F33" s="3"/>
      <c r="G33" s="2"/>
      <c r="H33" s="2"/>
      <c r="I33" s="10"/>
      <c r="J33" s="10"/>
      <c r="M33" s="10"/>
      <c r="N33" s="10"/>
      <c r="Q33" s="10"/>
      <c r="T33" s="1"/>
    </row>
    <row r="34" spans="1:20" ht="12.75">
      <c r="A34" s="2"/>
      <c r="B34" s="2"/>
      <c r="C34" s="10"/>
      <c r="D34" s="10"/>
      <c r="E34" s="3"/>
      <c r="F34" s="3"/>
      <c r="G34" s="2"/>
      <c r="H34" s="2"/>
      <c r="I34" s="10"/>
      <c r="J34" s="10"/>
      <c r="M34" s="10"/>
      <c r="N34" s="10"/>
      <c r="Q34" s="10"/>
      <c r="T34" s="1"/>
    </row>
    <row r="35" spans="1:20" ht="12.75">
      <c r="A35" s="2"/>
      <c r="B35" s="2"/>
      <c r="C35" s="10"/>
      <c r="D35" s="10"/>
      <c r="E35" s="3"/>
      <c r="F35" s="3"/>
      <c r="G35" s="2"/>
      <c r="H35" s="2"/>
      <c r="I35" s="10"/>
      <c r="J35" s="10"/>
      <c r="M35" s="10"/>
      <c r="N35" s="10"/>
      <c r="Q35" s="10"/>
      <c r="T35" s="1"/>
    </row>
    <row r="36" spans="1:20" ht="12.75">
      <c r="A36" s="2"/>
      <c r="B36" s="2"/>
      <c r="C36" s="10"/>
      <c r="D36" s="10"/>
      <c r="E36" s="3"/>
      <c r="F36" s="3"/>
      <c r="G36" s="2"/>
      <c r="H36" s="2"/>
      <c r="I36" s="10"/>
      <c r="J36" s="10"/>
      <c r="M36" s="10"/>
      <c r="N36" s="10"/>
      <c r="Q36" s="10"/>
      <c r="T36" s="1"/>
    </row>
    <row r="37" spans="1:20" ht="12.75">
      <c r="A37" s="2"/>
      <c r="B37" s="2"/>
      <c r="C37" s="10"/>
      <c r="D37" s="10"/>
      <c r="E37" s="3"/>
      <c r="F37" s="3"/>
      <c r="G37" s="2"/>
      <c r="H37" s="2"/>
      <c r="I37" s="10"/>
      <c r="J37" s="10"/>
      <c r="M37" s="10"/>
      <c r="N37" s="10"/>
      <c r="Q37" s="10"/>
      <c r="T37" s="1"/>
    </row>
    <row r="38" spans="1:20" ht="12.75">
      <c r="A38" s="2"/>
      <c r="B38" s="2"/>
      <c r="C38" s="10"/>
      <c r="D38" s="10"/>
      <c r="E38" s="3"/>
      <c r="F38" s="3"/>
      <c r="G38" s="2"/>
      <c r="H38" s="2"/>
      <c r="I38" s="10"/>
      <c r="J38" s="10"/>
      <c r="M38" s="10"/>
      <c r="N38" s="10"/>
      <c r="Q38" s="10"/>
      <c r="T38" s="1"/>
    </row>
    <row r="39" spans="1:20" ht="12.75">
      <c r="A39" s="2"/>
      <c r="B39" s="2"/>
      <c r="C39" s="10"/>
      <c r="D39" s="10"/>
      <c r="E39" s="3"/>
      <c r="F39" s="3"/>
      <c r="G39" s="2"/>
      <c r="H39" s="2"/>
      <c r="I39" s="10"/>
      <c r="J39" s="10"/>
      <c r="M39" s="10"/>
      <c r="N39" s="10"/>
      <c r="Q39" s="10"/>
      <c r="T39" s="1"/>
    </row>
    <row r="40" spans="1:20" ht="12.75">
      <c r="A40" s="2"/>
      <c r="B40" s="2"/>
      <c r="C40" s="10"/>
      <c r="D40" s="10"/>
      <c r="E40" s="3"/>
      <c r="F40" s="3"/>
      <c r="G40" s="2"/>
      <c r="H40" s="2"/>
      <c r="I40" s="10"/>
      <c r="J40" s="10"/>
      <c r="M40" s="10"/>
      <c r="N40" s="10"/>
      <c r="Q40" s="10"/>
      <c r="T40" s="1"/>
    </row>
    <row r="41" spans="1:20" ht="12.75">
      <c r="A41" s="2"/>
      <c r="B41" s="2"/>
      <c r="C41" s="10"/>
      <c r="D41" s="10"/>
      <c r="E41" s="3"/>
      <c r="F41" s="3"/>
      <c r="G41" s="2"/>
      <c r="H41" s="2"/>
      <c r="I41" s="10"/>
      <c r="J41" s="10"/>
      <c r="M41" s="10"/>
      <c r="N41" s="10"/>
      <c r="Q41" s="10"/>
      <c r="T41" s="1"/>
    </row>
    <row r="42" spans="1:20" ht="12.75">
      <c r="A42" s="2"/>
      <c r="B42" s="2"/>
      <c r="C42" s="10"/>
      <c r="D42" s="10"/>
      <c r="E42" s="3"/>
      <c r="F42" s="3"/>
      <c r="G42" s="2"/>
      <c r="H42" s="2"/>
      <c r="I42" s="10"/>
      <c r="J42" s="10"/>
      <c r="M42" s="10"/>
      <c r="N42" s="10"/>
      <c r="Q42" s="10"/>
      <c r="T42" s="1"/>
    </row>
    <row r="43" spans="1:20" ht="12.75">
      <c r="A43" s="2"/>
      <c r="B43" s="2"/>
      <c r="C43" s="10"/>
      <c r="D43" s="10"/>
      <c r="E43" s="3"/>
      <c r="F43" s="3"/>
      <c r="G43" s="2"/>
      <c r="H43" s="2"/>
      <c r="I43" s="10"/>
      <c r="J43" s="10"/>
      <c r="M43" s="10"/>
      <c r="N43" s="10"/>
      <c r="Q43" s="10"/>
      <c r="T43" s="1"/>
    </row>
    <row r="44" spans="1:20" ht="12.75">
      <c r="A44" s="2"/>
      <c r="B44" s="2"/>
      <c r="C44" s="10"/>
      <c r="D44" s="10"/>
      <c r="E44" s="3"/>
      <c r="F44" s="3"/>
      <c r="G44" s="2"/>
      <c r="H44" s="2"/>
      <c r="I44" s="10"/>
      <c r="J44" s="10"/>
      <c r="M44" s="10"/>
      <c r="N44" s="10"/>
      <c r="Q44" s="10"/>
      <c r="T44" s="1"/>
    </row>
    <row r="45" spans="1:20" ht="12.75">
      <c r="A45" s="2"/>
      <c r="B45" s="2"/>
      <c r="C45" s="10"/>
      <c r="D45" s="10"/>
      <c r="E45" s="3"/>
      <c r="F45" s="3"/>
      <c r="G45" s="2"/>
      <c r="H45" s="2"/>
      <c r="I45" s="10"/>
      <c r="J45" s="10"/>
      <c r="M45" s="10"/>
      <c r="N45" s="10"/>
      <c r="Q45" s="10"/>
      <c r="T45" s="1"/>
    </row>
    <row r="46" spans="1:20" ht="12.75">
      <c r="A46" s="2"/>
      <c r="B46" s="2"/>
      <c r="C46" s="10"/>
      <c r="D46" s="10"/>
      <c r="E46" s="3"/>
      <c r="F46" s="3"/>
      <c r="G46" s="2"/>
      <c r="H46" s="2"/>
      <c r="I46" s="10"/>
      <c r="J46" s="10"/>
      <c r="M46" s="10"/>
      <c r="N46" s="10"/>
      <c r="Q46" s="10"/>
      <c r="T46" s="1"/>
    </row>
    <row r="47" spans="1:20" ht="12.75">
      <c r="A47" s="2"/>
      <c r="B47" s="2"/>
      <c r="C47" s="10"/>
      <c r="D47" s="10"/>
      <c r="E47" s="3"/>
      <c r="F47" s="3"/>
      <c r="G47" s="2"/>
      <c r="H47" s="2"/>
      <c r="I47" s="10"/>
      <c r="J47" s="10"/>
      <c r="M47" s="10"/>
      <c r="N47" s="10"/>
      <c r="Q47" s="10"/>
      <c r="T47" s="1"/>
    </row>
    <row r="48" spans="1:20" ht="12.75">
      <c r="A48" s="2"/>
      <c r="B48" s="2"/>
      <c r="C48" s="10"/>
      <c r="D48" s="10"/>
      <c r="E48" s="3"/>
      <c r="F48" s="3"/>
      <c r="G48" s="2"/>
      <c r="H48" s="2"/>
      <c r="I48" s="10"/>
      <c r="J48" s="10"/>
      <c r="M48" s="10"/>
      <c r="N48" s="10"/>
      <c r="Q48" s="10"/>
      <c r="T48" s="1"/>
    </row>
    <row r="49" ht="12.75">
      <c r="T49" s="1"/>
    </row>
    <row r="50" spans="1:17" ht="12.75">
      <c r="A50" s="6"/>
      <c r="B50" s="6"/>
      <c r="G50" s="4"/>
      <c r="H50" s="4"/>
      <c r="I50" s="4"/>
      <c r="J50" s="4"/>
      <c r="K50" s="5"/>
      <c r="L50" s="5"/>
      <c r="M50" s="4"/>
      <c r="N50" s="4"/>
      <c r="O50" s="5"/>
      <c r="P50" s="5"/>
      <c r="Q50" s="4"/>
    </row>
    <row r="51" spans="1:17" ht="12.75">
      <c r="A51" s="2"/>
      <c r="B51" s="2"/>
      <c r="C51" s="3"/>
      <c r="D51" s="3"/>
      <c r="E51" s="3"/>
      <c r="F51" s="3"/>
      <c r="G51" s="2"/>
      <c r="H51" s="2"/>
      <c r="I51" s="3"/>
      <c r="J51" s="3"/>
      <c r="M51" s="3"/>
      <c r="N51" s="3"/>
      <c r="Q51" s="3"/>
    </row>
    <row r="52" spans="1:17" ht="12.75">
      <c r="A52" s="2"/>
      <c r="B52" s="2"/>
      <c r="C52" s="3"/>
      <c r="D52" s="3"/>
      <c r="E52" s="3"/>
      <c r="F52" s="3"/>
      <c r="G52" s="2"/>
      <c r="H52" s="2"/>
      <c r="I52" s="3"/>
      <c r="J52" s="3"/>
      <c r="M52" s="3"/>
      <c r="N52" s="3"/>
      <c r="Q52" s="3"/>
    </row>
    <row r="53" spans="1:17" ht="12.75">
      <c r="A53" s="2"/>
      <c r="B53" s="2"/>
      <c r="C53" s="3"/>
      <c r="D53" s="3"/>
      <c r="E53" s="3"/>
      <c r="F53" s="3"/>
      <c r="G53" s="2"/>
      <c r="H53" s="2"/>
      <c r="I53" s="3"/>
      <c r="J53" s="3"/>
      <c r="M53" s="3"/>
      <c r="N53" s="3"/>
      <c r="Q53" s="3"/>
    </row>
    <row r="54" spans="1:17" ht="12.75">
      <c r="A54" s="2"/>
      <c r="B54" s="2"/>
      <c r="C54" s="3"/>
      <c r="D54" s="3"/>
      <c r="E54" s="3"/>
      <c r="F54" s="3"/>
      <c r="G54" s="2"/>
      <c r="H54" s="2"/>
      <c r="I54" s="3"/>
      <c r="J54" s="3"/>
      <c r="M54" s="3"/>
      <c r="N54" s="3"/>
      <c r="Q54" s="3"/>
    </row>
    <row r="55" spans="1:17" ht="12.75">
      <c r="A55" s="2"/>
      <c r="B55" s="2"/>
      <c r="C55" s="3"/>
      <c r="D55" s="3"/>
      <c r="E55" s="3"/>
      <c r="F55" s="3"/>
      <c r="G55" s="2"/>
      <c r="H55" s="2"/>
      <c r="I55" s="3"/>
      <c r="J55" s="3"/>
      <c r="M55" s="3"/>
      <c r="N55" s="3"/>
      <c r="Q55" s="3"/>
    </row>
    <row r="56" spans="1:17" ht="12.75">
      <c r="A56" s="2"/>
      <c r="B56" s="2"/>
      <c r="C56" s="3"/>
      <c r="D56" s="3"/>
      <c r="E56" s="3"/>
      <c r="F56" s="3"/>
      <c r="G56" s="2"/>
      <c r="H56" s="2"/>
      <c r="I56" s="3"/>
      <c r="J56" s="3"/>
      <c r="M56" s="3"/>
      <c r="N56" s="3"/>
      <c r="Q56" s="3"/>
    </row>
    <row r="57" spans="1:17" ht="12.75">
      <c r="A57" s="2"/>
      <c r="B57" s="2"/>
      <c r="C57" s="3"/>
      <c r="D57" s="3"/>
      <c r="E57" s="3"/>
      <c r="F57" s="3"/>
      <c r="G57" s="2"/>
      <c r="H57" s="2"/>
      <c r="I57" s="3"/>
      <c r="J57" s="3"/>
      <c r="M57" s="3"/>
      <c r="N57" s="3"/>
      <c r="Q57" s="3"/>
    </row>
    <row r="58" spans="1:17" ht="12.75">
      <c r="A58" s="2"/>
      <c r="B58" s="2"/>
      <c r="C58" s="3"/>
      <c r="D58" s="3"/>
      <c r="E58" s="3"/>
      <c r="F58" s="3"/>
      <c r="G58" s="2"/>
      <c r="H58" s="2"/>
      <c r="I58" s="3"/>
      <c r="J58" s="3"/>
      <c r="M58" s="3"/>
      <c r="N58" s="3"/>
      <c r="Q58" s="3"/>
    </row>
    <row r="59" spans="1:17" ht="12.75">
      <c r="A59" s="2"/>
      <c r="B59" s="2"/>
      <c r="C59" s="3"/>
      <c r="D59" s="3"/>
      <c r="E59" s="3"/>
      <c r="F59" s="3"/>
      <c r="G59" s="2"/>
      <c r="H59" s="2"/>
      <c r="I59" s="3"/>
      <c r="J59" s="3"/>
      <c r="M59" s="3"/>
      <c r="N59" s="3"/>
      <c r="Q59" s="3"/>
    </row>
    <row r="60" spans="1:17" ht="12.75">
      <c r="A60" s="2"/>
      <c r="B60" s="2"/>
      <c r="C60" s="3"/>
      <c r="D60" s="3"/>
      <c r="E60" s="3"/>
      <c r="F60" s="3"/>
      <c r="G60" s="2"/>
      <c r="H60" s="2"/>
      <c r="I60" s="3"/>
      <c r="J60" s="3"/>
      <c r="M60" s="3"/>
      <c r="N60" s="3"/>
      <c r="Q60" s="3"/>
    </row>
    <row r="61" spans="1:17" ht="12.75">
      <c r="A61" s="2"/>
      <c r="B61" s="2"/>
      <c r="C61" s="3"/>
      <c r="D61" s="3"/>
      <c r="E61" s="3"/>
      <c r="F61" s="3"/>
      <c r="G61" s="2"/>
      <c r="H61" s="2"/>
      <c r="I61" s="3"/>
      <c r="J61" s="3"/>
      <c r="M61" s="3"/>
      <c r="N61" s="3"/>
      <c r="Q61" s="3"/>
    </row>
    <row r="62" spans="1:17" ht="12.75">
      <c r="A62" s="2"/>
      <c r="B62" s="2"/>
      <c r="C62" s="3"/>
      <c r="D62" s="3"/>
      <c r="E62" s="3"/>
      <c r="F62" s="3"/>
      <c r="G62" s="2"/>
      <c r="H62" s="2"/>
      <c r="I62" s="3"/>
      <c r="J62" s="3"/>
      <c r="M62" s="3"/>
      <c r="N62" s="3"/>
      <c r="Q62" s="3"/>
    </row>
    <row r="63" spans="1:17" ht="12.75">
      <c r="A63" s="2"/>
      <c r="B63" s="2"/>
      <c r="C63" s="3"/>
      <c r="D63" s="3"/>
      <c r="E63" s="3"/>
      <c r="F63" s="3"/>
      <c r="G63" s="2"/>
      <c r="H63" s="2"/>
      <c r="I63" s="3"/>
      <c r="J63" s="3"/>
      <c r="M63" s="3"/>
      <c r="N63" s="3"/>
      <c r="Q63" s="3"/>
    </row>
    <row r="64" spans="1:17" ht="12.75">
      <c r="A64" s="2"/>
      <c r="B64" s="2"/>
      <c r="C64" s="3"/>
      <c r="D64" s="3"/>
      <c r="E64" s="3"/>
      <c r="F64" s="3"/>
      <c r="G64" s="2"/>
      <c r="H64" s="2"/>
      <c r="I64" s="3"/>
      <c r="J64" s="3"/>
      <c r="M64" s="3"/>
      <c r="N64" s="3"/>
      <c r="Q64" s="3"/>
    </row>
    <row r="65" spans="1:17" ht="12.75">
      <c r="A65" s="2"/>
      <c r="B65" s="2"/>
      <c r="C65" s="3"/>
      <c r="D65" s="3"/>
      <c r="E65" s="3"/>
      <c r="F65" s="3"/>
      <c r="G65" s="2"/>
      <c r="H65" s="2"/>
      <c r="I65" s="3"/>
      <c r="J65" s="3"/>
      <c r="M65" s="3"/>
      <c r="N65" s="3"/>
      <c r="Q65" s="3"/>
    </row>
    <row r="66" spans="1:17" ht="12.75">
      <c r="A66" s="2"/>
      <c r="B66" s="2"/>
      <c r="C66" s="3"/>
      <c r="D66" s="3"/>
      <c r="E66" s="3"/>
      <c r="F66" s="3"/>
      <c r="G66" s="2"/>
      <c r="H66" s="2"/>
      <c r="I66" s="3"/>
      <c r="J66" s="3"/>
      <c r="M66" s="3"/>
      <c r="N66" s="3"/>
      <c r="Q66" s="3"/>
    </row>
    <row r="68" spans="1:17" ht="12.75">
      <c r="A68" s="6"/>
      <c r="B68" s="6"/>
      <c r="G68" s="4"/>
      <c r="H68" s="4"/>
      <c r="I68" s="4"/>
      <c r="J68" s="4"/>
      <c r="K68" s="5"/>
      <c r="L68" s="5"/>
      <c r="M68" s="4"/>
      <c r="N68" s="4"/>
      <c r="O68" s="5"/>
      <c r="P68" s="5"/>
      <c r="Q68" s="4"/>
    </row>
    <row r="69" spans="1:17" ht="12.75">
      <c r="A69" s="2"/>
      <c r="B69" s="2"/>
      <c r="C69" s="3"/>
      <c r="D69" s="3"/>
      <c r="E69" s="3"/>
      <c r="F69" s="3"/>
      <c r="G69" s="2"/>
      <c r="H69" s="2"/>
      <c r="I69" s="3"/>
      <c r="J69" s="3"/>
      <c r="M69" s="3"/>
      <c r="N69" s="3"/>
      <c r="Q69" s="3"/>
    </row>
    <row r="70" spans="1:17" ht="12.75">
      <c r="A70" s="2"/>
      <c r="B70" s="2"/>
      <c r="C70" s="3"/>
      <c r="D70" s="3"/>
      <c r="E70" s="3"/>
      <c r="F70" s="3"/>
      <c r="G70" s="2"/>
      <c r="H70" s="2"/>
      <c r="I70" s="3"/>
      <c r="J70" s="3"/>
      <c r="M70" s="3"/>
      <c r="N70" s="3"/>
      <c r="Q70" s="3"/>
    </row>
    <row r="71" spans="1:17" ht="12.75">
      <c r="A71" s="2"/>
      <c r="B71" s="2"/>
      <c r="C71" s="3"/>
      <c r="D71" s="3"/>
      <c r="E71" s="3"/>
      <c r="F71" s="3"/>
      <c r="G71" s="2"/>
      <c r="H71" s="2"/>
      <c r="I71" s="3"/>
      <c r="J71" s="3"/>
      <c r="M71" s="3"/>
      <c r="N71" s="3"/>
      <c r="Q71" s="3"/>
    </row>
    <row r="72" spans="1:17" ht="12.75">
      <c r="A72" s="2"/>
      <c r="B72" s="2"/>
      <c r="C72" s="3"/>
      <c r="D72" s="3"/>
      <c r="E72" s="3"/>
      <c r="F72" s="3"/>
      <c r="G72" s="2"/>
      <c r="H72" s="2"/>
      <c r="I72" s="3"/>
      <c r="J72" s="3"/>
      <c r="M72" s="3"/>
      <c r="N72" s="3"/>
      <c r="Q72" s="3"/>
    </row>
    <row r="73" spans="1:17" ht="12.75">
      <c r="A73" s="2"/>
      <c r="B73" s="2"/>
      <c r="C73" s="3"/>
      <c r="D73" s="3"/>
      <c r="E73" s="3"/>
      <c r="F73" s="3"/>
      <c r="G73" s="2"/>
      <c r="H73" s="2"/>
      <c r="I73" s="3"/>
      <c r="J73" s="3"/>
      <c r="M73" s="3"/>
      <c r="N73" s="3"/>
      <c r="Q73" s="3"/>
    </row>
    <row r="74" spans="1:17" ht="12.75">
      <c r="A74" s="2"/>
      <c r="B74" s="2"/>
      <c r="C74" s="3"/>
      <c r="D74" s="3"/>
      <c r="E74" s="3"/>
      <c r="F74" s="3"/>
      <c r="G74" s="2"/>
      <c r="H74" s="2"/>
      <c r="I74" s="3"/>
      <c r="J74" s="3"/>
      <c r="M74" s="3"/>
      <c r="N74" s="3"/>
      <c r="Q74" s="3"/>
    </row>
    <row r="75" spans="1:17" ht="12.75">
      <c r="A75" s="2"/>
      <c r="B75" s="2"/>
      <c r="C75" s="3"/>
      <c r="D75" s="3"/>
      <c r="E75" s="3"/>
      <c r="F75" s="3"/>
      <c r="G75" s="2"/>
      <c r="H75" s="2"/>
      <c r="I75" s="3"/>
      <c r="J75" s="3"/>
      <c r="M75" s="3"/>
      <c r="N75" s="3"/>
      <c r="Q75" s="3"/>
    </row>
    <row r="76" spans="1:17" ht="12.75">
      <c r="A76" s="2"/>
      <c r="B76" s="2"/>
      <c r="C76" s="3"/>
      <c r="D76" s="3"/>
      <c r="E76" s="3"/>
      <c r="F76" s="3"/>
      <c r="G76" s="2"/>
      <c r="H76" s="2"/>
      <c r="I76" s="3"/>
      <c r="J76" s="3"/>
      <c r="M76" s="3"/>
      <c r="N76" s="3"/>
      <c r="Q76" s="3"/>
    </row>
    <row r="77" spans="1:17" ht="12.75">
      <c r="A77" s="2"/>
      <c r="B77" s="2"/>
      <c r="C77" s="3"/>
      <c r="D77" s="3"/>
      <c r="E77" s="3"/>
      <c r="F77" s="3"/>
      <c r="G77" s="2"/>
      <c r="H77" s="2"/>
      <c r="I77" s="3"/>
      <c r="J77" s="3"/>
      <c r="M77" s="3"/>
      <c r="N77" s="3"/>
      <c r="Q77" s="3"/>
    </row>
    <row r="78" spans="1:17" ht="12.75">
      <c r="A78" s="2"/>
      <c r="B78" s="2"/>
      <c r="C78" s="3"/>
      <c r="D78" s="3"/>
      <c r="E78" s="3"/>
      <c r="F78" s="3"/>
      <c r="G78" s="2"/>
      <c r="H78" s="2"/>
      <c r="I78" s="3"/>
      <c r="J78" s="3"/>
      <c r="M78" s="3"/>
      <c r="N78" s="3"/>
      <c r="Q78" s="3"/>
    </row>
    <row r="80" spans="1:17" ht="12.75">
      <c r="A80" s="6"/>
      <c r="B80" s="6"/>
      <c r="G80" s="4"/>
      <c r="H80" s="4"/>
      <c r="I80" s="4"/>
      <c r="J80" s="4"/>
      <c r="K80" s="5"/>
      <c r="L80" s="5"/>
      <c r="M80" s="4"/>
      <c r="N80" s="4"/>
      <c r="O80" s="5"/>
      <c r="P80" s="5"/>
      <c r="Q80" s="4"/>
    </row>
    <row r="81" spans="1:17" ht="12.75">
      <c r="A81" s="2"/>
      <c r="B81" s="2"/>
      <c r="C81" s="3"/>
      <c r="D81" s="3"/>
      <c r="E81" s="3"/>
      <c r="F81" s="3"/>
      <c r="G81" s="2"/>
      <c r="H81" s="2"/>
      <c r="I81" s="3"/>
      <c r="J81" s="3"/>
      <c r="M81" s="3"/>
      <c r="N81" s="3"/>
      <c r="Q81" s="3"/>
    </row>
    <row r="82" spans="1:17" ht="12.75">
      <c r="A82" s="2"/>
      <c r="B82" s="2"/>
      <c r="C82" s="3"/>
      <c r="D82" s="3"/>
      <c r="E82" s="3"/>
      <c r="F82" s="3"/>
      <c r="G82" s="2"/>
      <c r="H82" s="2"/>
      <c r="I82" s="3"/>
      <c r="J82" s="3"/>
      <c r="M82" s="3"/>
      <c r="N82" s="3"/>
      <c r="Q82" s="3"/>
    </row>
    <row r="83" spans="1:17" ht="12.75">
      <c r="A83" s="2"/>
      <c r="B83" s="2"/>
      <c r="C83" s="3"/>
      <c r="D83" s="3"/>
      <c r="E83" s="3"/>
      <c r="F83" s="3"/>
      <c r="G83" s="2"/>
      <c r="H83" s="2"/>
      <c r="I83" s="3"/>
      <c r="J83" s="3"/>
      <c r="M83" s="3"/>
      <c r="N83" s="3"/>
      <c r="Q83" s="3"/>
    </row>
    <row r="84" spans="1:17" ht="12.75">
      <c r="A84" s="2"/>
      <c r="B84" s="2"/>
      <c r="C84" s="3"/>
      <c r="D84" s="3"/>
      <c r="E84" s="3"/>
      <c r="F84" s="3"/>
      <c r="G84" s="2"/>
      <c r="H84" s="2"/>
      <c r="I84" s="3"/>
      <c r="J84" s="3"/>
      <c r="M84" s="3"/>
      <c r="N84" s="3"/>
      <c r="Q84" s="3"/>
    </row>
    <row r="85" spans="1:17" ht="12.75">
      <c r="A85" s="2"/>
      <c r="B85" s="2"/>
      <c r="C85" s="3"/>
      <c r="D85" s="3"/>
      <c r="E85" s="3"/>
      <c r="F85" s="3"/>
      <c r="G85" s="2"/>
      <c r="H85" s="2"/>
      <c r="I85" s="3"/>
      <c r="J85" s="3"/>
      <c r="M85" s="3"/>
      <c r="N85" s="3"/>
      <c r="Q85" s="3"/>
    </row>
    <row r="86" spans="1:17" ht="12.75">
      <c r="A86" s="2"/>
      <c r="B86" s="2"/>
      <c r="C86" s="3"/>
      <c r="D86" s="3"/>
      <c r="E86" s="3"/>
      <c r="F86" s="3"/>
      <c r="G86" s="2"/>
      <c r="H86" s="2"/>
      <c r="I86" s="3"/>
      <c r="J86" s="3"/>
      <c r="M86" s="3"/>
      <c r="N86" s="3"/>
      <c r="Q86" s="3"/>
    </row>
    <row r="87" spans="1:17" ht="12.75">
      <c r="A87" s="2"/>
      <c r="B87" s="2"/>
      <c r="C87" s="3"/>
      <c r="D87" s="3"/>
      <c r="E87" s="3"/>
      <c r="F87" s="3"/>
      <c r="G87" s="2"/>
      <c r="H87" s="2"/>
      <c r="I87" s="3"/>
      <c r="J87" s="3"/>
      <c r="M87" s="3"/>
      <c r="N87" s="3"/>
      <c r="Q87" s="3"/>
    </row>
    <row r="88" spans="1:17" ht="12.75">
      <c r="A88" s="2"/>
      <c r="B88" s="2"/>
      <c r="C88" s="3"/>
      <c r="D88" s="3"/>
      <c r="E88" s="3"/>
      <c r="F88" s="3"/>
      <c r="G88" s="2"/>
      <c r="H88" s="2"/>
      <c r="I88" s="3"/>
      <c r="J88" s="3"/>
      <c r="M88" s="3"/>
      <c r="N88" s="3"/>
      <c r="Q88" s="3"/>
    </row>
    <row r="89" spans="1:17" ht="12.75">
      <c r="A89" s="2"/>
      <c r="B89" s="2"/>
      <c r="C89" s="3"/>
      <c r="D89" s="3"/>
      <c r="E89" s="3"/>
      <c r="F89" s="3"/>
      <c r="G89" s="2"/>
      <c r="H89" s="2"/>
      <c r="I89" s="3"/>
      <c r="J89" s="3"/>
      <c r="M89" s="3"/>
      <c r="N89" s="3"/>
      <c r="Q89" s="3"/>
    </row>
    <row r="90" spans="1:17" ht="12.75">
      <c r="A90" s="2"/>
      <c r="B90" s="2"/>
      <c r="C90" s="3"/>
      <c r="D90" s="3"/>
      <c r="E90" s="3"/>
      <c r="F90" s="3"/>
      <c r="G90" s="2"/>
      <c r="H90" s="2"/>
      <c r="I90" s="3"/>
      <c r="J90" s="3"/>
      <c r="M90" s="3"/>
      <c r="N90" s="3"/>
      <c r="Q90" s="3"/>
    </row>
    <row r="92" spans="1:17" ht="12.75">
      <c r="A92" s="6"/>
      <c r="B92" s="6"/>
      <c r="G92" s="4"/>
      <c r="H92" s="4"/>
      <c r="I92" s="4"/>
      <c r="J92" s="4"/>
      <c r="K92" s="5"/>
      <c r="L92" s="5"/>
      <c r="M92" s="4"/>
      <c r="N92" s="4"/>
      <c r="O92" s="5"/>
      <c r="P92" s="5"/>
      <c r="Q92" s="4"/>
    </row>
    <row r="93" spans="1:17" ht="12.75">
      <c r="A93" s="2"/>
      <c r="B93" s="2"/>
      <c r="C93" s="3"/>
      <c r="D93" s="3"/>
      <c r="E93" s="3"/>
      <c r="F93" s="3"/>
      <c r="G93" s="2"/>
      <c r="H93" s="2"/>
      <c r="I93" s="3"/>
      <c r="J93" s="3"/>
      <c r="M93" s="3"/>
      <c r="N93" s="3"/>
      <c r="Q93" s="3"/>
    </row>
    <row r="94" spans="1:17" ht="12.75">
      <c r="A94" s="2"/>
      <c r="B94" s="2"/>
      <c r="C94" s="3"/>
      <c r="D94" s="3"/>
      <c r="E94" s="3"/>
      <c r="F94" s="3"/>
      <c r="G94" s="2"/>
      <c r="H94" s="2"/>
      <c r="I94" s="3"/>
      <c r="J94" s="3"/>
      <c r="M94" s="3"/>
      <c r="N94" s="3"/>
      <c r="Q94" s="3"/>
    </row>
    <row r="95" spans="1:17" ht="12.75">
      <c r="A95" s="2"/>
      <c r="B95" s="2"/>
      <c r="C95" s="3"/>
      <c r="D95" s="3"/>
      <c r="E95" s="3"/>
      <c r="F95" s="3"/>
      <c r="G95" s="2"/>
      <c r="H95" s="2"/>
      <c r="I95" s="3"/>
      <c r="J95" s="3"/>
      <c r="M95" s="3"/>
      <c r="N95" s="3"/>
      <c r="Q95" s="3"/>
    </row>
    <row r="96" spans="1:17" ht="12.75">
      <c r="A96" s="2"/>
      <c r="B96" s="2"/>
      <c r="C96" s="3"/>
      <c r="D96" s="3"/>
      <c r="E96" s="3"/>
      <c r="F96" s="3"/>
      <c r="G96" s="2"/>
      <c r="H96" s="2"/>
      <c r="I96" s="3"/>
      <c r="J96" s="3"/>
      <c r="M96" s="3"/>
      <c r="N96" s="3"/>
      <c r="Q96" s="3"/>
    </row>
    <row r="97" spans="1:17" ht="12.75">
      <c r="A97" s="2"/>
      <c r="B97" s="2"/>
      <c r="C97" s="3"/>
      <c r="D97" s="3"/>
      <c r="E97" s="3"/>
      <c r="F97" s="3"/>
      <c r="G97" s="2"/>
      <c r="H97" s="2"/>
      <c r="I97" s="3"/>
      <c r="J97" s="3"/>
      <c r="M97" s="3"/>
      <c r="N97" s="3"/>
      <c r="Q97" s="3"/>
    </row>
    <row r="98" spans="1:17" ht="12.75">
      <c r="A98" s="2"/>
      <c r="B98" s="2"/>
      <c r="C98" s="3"/>
      <c r="D98" s="3"/>
      <c r="E98" s="3"/>
      <c r="F98" s="3"/>
      <c r="G98" s="2"/>
      <c r="H98" s="2"/>
      <c r="I98" s="3"/>
      <c r="J98" s="3"/>
      <c r="M98" s="3"/>
      <c r="N98" s="3"/>
      <c r="Q98" s="3"/>
    </row>
    <row r="99" spans="1:17" ht="12.75">
      <c r="A99" s="2"/>
      <c r="B99" s="2"/>
      <c r="C99" s="3"/>
      <c r="D99" s="3"/>
      <c r="E99" s="3"/>
      <c r="F99" s="3"/>
      <c r="G99" s="2"/>
      <c r="H99" s="2"/>
      <c r="I99" s="3"/>
      <c r="J99" s="3"/>
      <c r="M99" s="3"/>
      <c r="N99" s="3"/>
      <c r="Q99" s="3"/>
    </row>
    <row r="100" spans="1:17" ht="12.75">
      <c r="A100" s="2"/>
      <c r="B100" s="2"/>
      <c r="C100" s="3"/>
      <c r="D100" s="3"/>
      <c r="E100" s="3"/>
      <c r="F100" s="3"/>
      <c r="G100" s="2"/>
      <c r="H100" s="2"/>
      <c r="I100" s="3"/>
      <c r="J100" s="3"/>
      <c r="M100" s="3"/>
      <c r="N100" s="3"/>
      <c r="Q100" s="3"/>
    </row>
    <row r="101" spans="1:17" ht="12.75">
      <c r="A101" s="2"/>
      <c r="B101" s="2"/>
      <c r="C101" s="3"/>
      <c r="D101" s="3"/>
      <c r="E101" s="3"/>
      <c r="F101" s="3"/>
      <c r="G101" s="2"/>
      <c r="H101" s="2"/>
      <c r="I101" s="3"/>
      <c r="J101" s="3"/>
      <c r="M101" s="3"/>
      <c r="N101" s="3"/>
      <c r="Q101" s="3"/>
    </row>
    <row r="102" spans="1:17" ht="12.75">
      <c r="A102" s="2"/>
      <c r="B102" s="2"/>
      <c r="C102" s="3"/>
      <c r="D102" s="3"/>
      <c r="E102" s="3"/>
      <c r="F102" s="3"/>
      <c r="G102" s="2"/>
      <c r="H102" s="2"/>
      <c r="I102" s="3"/>
      <c r="J102" s="3"/>
      <c r="M102" s="3"/>
      <c r="N102" s="3"/>
      <c r="Q102" s="3"/>
    </row>
    <row r="105" spans="1:17" ht="12.75">
      <c r="A105" s="6"/>
      <c r="B105" s="6"/>
      <c r="G105" s="4"/>
      <c r="H105" s="4"/>
      <c r="I105" s="4"/>
      <c r="J105" s="4"/>
      <c r="K105" s="5"/>
      <c r="L105" s="5"/>
      <c r="M105" s="4"/>
      <c r="N105" s="4"/>
      <c r="O105" s="5"/>
      <c r="P105" s="5"/>
      <c r="Q105" s="4"/>
    </row>
    <row r="106" spans="1:17" ht="12.75">
      <c r="A106" s="2"/>
      <c r="B106" s="2"/>
      <c r="C106" s="3"/>
      <c r="D106" s="3"/>
      <c r="E106" s="3"/>
      <c r="F106" s="3"/>
      <c r="G106" s="2"/>
      <c r="H106" s="2"/>
      <c r="I106" s="3"/>
      <c r="J106" s="3"/>
      <c r="M106" s="3"/>
      <c r="N106" s="3"/>
      <c r="Q106" s="3"/>
    </row>
    <row r="107" spans="1:17" ht="12.75">
      <c r="A107" s="2"/>
      <c r="B107" s="2"/>
      <c r="C107" s="3"/>
      <c r="D107" s="3"/>
      <c r="E107" s="3"/>
      <c r="F107" s="3"/>
      <c r="G107" s="2"/>
      <c r="H107" s="2"/>
      <c r="I107" s="3"/>
      <c r="J107" s="3"/>
      <c r="M107" s="3"/>
      <c r="N107" s="3"/>
      <c r="Q107" s="3"/>
    </row>
    <row r="108" spans="1:17" ht="12.75">
      <c r="A108" s="2"/>
      <c r="B108" s="2"/>
      <c r="C108" s="3"/>
      <c r="D108" s="3"/>
      <c r="E108" s="3"/>
      <c r="F108" s="3"/>
      <c r="G108" s="2"/>
      <c r="H108" s="2"/>
      <c r="I108" s="3"/>
      <c r="J108" s="3"/>
      <c r="M108" s="3"/>
      <c r="N108" s="3"/>
      <c r="Q108" s="3"/>
    </row>
    <row r="109" spans="1:17" ht="12.75">
      <c r="A109" s="2"/>
      <c r="B109" s="2"/>
      <c r="C109" s="3"/>
      <c r="D109" s="3"/>
      <c r="E109" s="3"/>
      <c r="F109" s="3"/>
      <c r="G109" s="2"/>
      <c r="H109" s="2"/>
      <c r="I109" s="3"/>
      <c r="J109" s="3"/>
      <c r="M109" s="3"/>
      <c r="N109" s="3"/>
      <c r="Q109" s="3"/>
    </row>
    <row r="110" spans="1:17" ht="12.75">
      <c r="A110" s="2"/>
      <c r="B110" s="2"/>
      <c r="C110" s="3"/>
      <c r="D110" s="3"/>
      <c r="E110" s="3"/>
      <c r="F110" s="3"/>
      <c r="G110" s="2"/>
      <c r="H110" s="2"/>
      <c r="I110" s="3"/>
      <c r="J110" s="3"/>
      <c r="M110" s="3"/>
      <c r="N110" s="3"/>
      <c r="Q110" s="3"/>
    </row>
    <row r="111" spans="1:17" ht="12.75">
      <c r="A111" s="2"/>
      <c r="B111" s="2"/>
      <c r="C111" s="3"/>
      <c r="D111" s="3"/>
      <c r="E111" s="3"/>
      <c r="F111" s="3"/>
      <c r="G111" s="2"/>
      <c r="H111" s="2"/>
      <c r="I111" s="3"/>
      <c r="J111" s="3"/>
      <c r="M111" s="3"/>
      <c r="N111" s="3"/>
      <c r="Q111" s="3"/>
    </row>
    <row r="112" spans="1:17" ht="12.75">
      <c r="A112" s="2"/>
      <c r="B112" s="2"/>
      <c r="C112" s="3"/>
      <c r="D112" s="3"/>
      <c r="E112" s="3"/>
      <c r="F112" s="3"/>
      <c r="G112" s="2"/>
      <c r="H112" s="2"/>
      <c r="I112" s="3"/>
      <c r="J112" s="3"/>
      <c r="M112" s="3"/>
      <c r="N112" s="3"/>
      <c r="Q112" s="3"/>
    </row>
    <row r="113" spans="1:17" ht="12.75">
      <c r="A113" s="2"/>
      <c r="B113" s="2"/>
      <c r="C113" s="3"/>
      <c r="D113" s="3"/>
      <c r="E113" s="3"/>
      <c r="F113" s="3"/>
      <c r="G113" s="2"/>
      <c r="H113" s="2"/>
      <c r="I113" s="3"/>
      <c r="J113" s="3"/>
      <c r="M113" s="3"/>
      <c r="N113" s="3"/>
      <c r="Q113" s="3"/>
    </row>
    <row r="114" spans="1:17" ht="12.75">
      <c r="A114" s="2"/>
      <c r="B114" s="2"/>
      <c r="C114" s="3"/>
      <c r="D114" s="3"/>
      <c r="E114" s="3"/>
      <c r="F114" s="3"/>
      <c r="G114" s="2"/>
      <c r="H114" s="2"/>
      <c r="I114" s="3"/>
      <c r="J114" s="3"/>
      <c r="M114" s="3"/>
      <c r="N114" s="3"/>
      <c r="Q114" s="3"/>
    </row>
    <row r="115" spans="1:17" ht="12.75">
      <c r="A115" s="2"/>
      <c r="B115" s="2"/>
      <c r="C115" s="3"/>
      <c r="D115" s="3"/>
      <c r="E115" s="3"/>
      <c r="F115" s="3"/>
      <c r="G115" s="2"/>
      <c r="H115" s="2"/>
      <c r="I115" s="3"/>
      <c r="J115" s="3"/>
      <c r="M115" s="3"/>
      <c r="N115" s="3"/>
      <c r="Q115" s="3"/>
    </row>
  </sheetData>
  <printOptions/>
  <pageMargins left="0.17" right="0.17" top="0.94" bottom="0.21" header="0.17" footer="0.21"/>
  <pageSetup fitToHeight="3" fitToWidth="3" horizontalDpi="600" verticalDpi="600" orientation="landscape" scale="97" r:id="rId1"/>
  <rowBreaks count="1" manualBreakCount="1">
    <brk id="30" max="255" man="1"/>
  </rowBreaks>
  <colBreaks count="1" manualBreakCount="1">
    <brk id="21" max="1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R23" sqref="R23"/>
    </sheetView>
  </sheetViews>
  <sheetFormatPr defaultColWidth="9.140625" defaultRowHeight="12.75"/>
  <cols>
    <col min="1" max="1" width="6.8515625" style="0" customWidth="1"/>
    <col min="2" max="2" width="9.57421875" style="1" customWidth="1"/>
    <col min="3" max="3" width="7.00390625" style="1" customWidth="1"/>
    <col min="4" max="4" width="1.7109375" style="1" customWidth="1"/>
    <col min="5" max="5" width="12.00390625" style="1" bestFit="1" customWidth="1"/>
    <col min="6" max="6" width="3.421875" style="1" customWidth="1"/>
    <col min="7" max="7" width="4.140625" style="1" customWidth="1"/>
    <col min="8" max="8" width="8.7109375" style="1" bestFit="1" customWidth="1"/>
    <col min="9" max="9" width="14.00390625" style="1" bestFit="1" customWidth="1"/>
    <col min="10" max="10" width="5.140625" style="1" customWidth="1"/>
    <col min="11" max="11" width="14.00390625" style="1" bestFit="1" customWidth="1"/>
    <col min="12" max="12" width="1.8515625" style="1" customWidth="1"/>
    <col min="13" max="13" width="11.57421875" style="1" customWidth="1"/>
    <col min="14" max="14" width="3.28125" style="0" bestFit="1" customWidth="1"/>
  </cols>
  <sheetData>
    <row r="2" spans="1:14" ht="18">
      <c r="A2" s="27" t="s">
        <v>0</v>
      </c>
      <c r="B2" s="17"/>
      <c r="C2" s="17"/>
      <c r="D2" s="17"/>
      <c r="E2" s="17"/>
      <c r="F2" s="17"/>
      <c r="G2" s="17"/>
      <c r="H2" s="17"/>
      <c r="I2" s="21" t="s">
        <v>39</v>
      </c>
      <c r="J2" s="17"/>
      <c r="K2" s="17"/>
      <c r="L2" s="17"/>
      <c r="M2" s="17"/>
      <c r="N2" s="31"/>
    </row>
    <row r="3" spans="1:14" ht="12.75">
      <c r="A3" s="28" t="str">
        <f>PDA!B5</f>
        <v>Paven Patikko</v>
      </c>
      <c r="B3" s="17"/>
      <c r="C3" s="19" t="s">
        <v>26</v>
      </c>
      <c r="D3" s="20"/>
      <c r="E3" s="21" t="s">
        <v>85</v>
      </c>
      <c r="F3" s="21"/>
      <c r="G3" s="21"/>
      <c r="H3" s="21"/>
      <c r="I3" s="21" t="s">
        <v>40</v>
      </c>
      <c r="J3" s="21" t="s">
        <v>103</v>
      </c>
      <c r="K3" s="18" t="s">
        <v>9</v>
      </c>
      <c r="L3" s="20"/>
      <c r="M3" s="18" t="s">
        <v>8</v>
      </c>
      <c r="N3" s="32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 t="s">
        <v>33</v>
      </c>
      <c r="B5" s="2" t="str">
        <f>(PDA!$Q$4)</f>
        <v>Sari</v>
      </c>
      <c r="C5" s="14" t="s">
        <v>25</v>
      </c>
      <c r="D5" s="3" t="s">
        <v>101</v>
      </c>
      <c r="E5" s="10">
        <f>SUM(PDA!$Q$5)</f>
        <v>0.0006944444444444445</v>
      </c>
      <c r="G5" s="1" t="s">
        <v>33</v>
      </c>
      <c r="H5" s="2" t="str">
        <f aca="true" t="shared" si="0" ref="H5:H15">B6</f>
        <v>Rise</v>
      </c>
      <c r="I5" s="10">
        <f>SUM($E$6)</f>
        <v>0.0007060185185185185</v>
      </c>
      <c r="J5" s="2"/>
      <c r="K5" s="10">
        <f>SUM($I$5-I5)</f>
        <v>0</v>
      </c>
      <c r="M5" s="10">
        <f>SUM(I$5-I5)</f>
        <v>0</v>
      </c>
    </row>
    <row r="6" spans="1:13" ht="12.75">
      <c r="A6" s="1" t="s">
        <v>34</v>
      </c>
      <c r="B6" s="2" t="str">
        <f>(PDA!$M$4)</f>
        <v>Rise</v>
      </c>
      <c r="C6" s="14" t="s">
        <v>30</v>
      </c>
      <c r="D6" s="3"/>
      <c r="E6" s="10">
        <f>SUM(PDA!$M$5)</f>
        <v>0.0007060185185185185</v>
      </c>
      <c r="G6" s="1" t="s">
        <v>34</v>
      </c>
      <c r="H6" s="2" t="str">
        <f t="shared" si="0"/>
        <v>Tumu</v>
      </c>
      <c r="I6" s="10">
        <f>SUM($E$7)</f>
        <v>0.0007060185185185185</v>
      </c>
      <c r="J6" s="2"/>
      <c r="K6" s="10">
        <f aca="true" t="shared" si="1" ref="K6:K19">SUM(I6-I5)</f>
        <v>0</v>
      </c>
      <c r="M6" s="10">
        <f aca="true" t="shared" si="2" ref="M6:M19">SUM(I6-I$5)</f>
        <v>0</v>
      </c>
    </row>
    <row r="7" spans="1:13" ht="12.75">
      <c r="A7" s="1" t="s">
        <v>35</v>
      </c>
      <c r="B7" s="2" t="str">
        <f>(PDA!$G$17)</f>
        <v>Tumu</v>
      </c>
      <c r="C7" s="14" t="s">
        <v>32</v>
      </c>
      <c r="D7" s="3"/>
      <c r="E7" s="10">
        <f>SUM(PDA!$G$18)</f>
        <v>0.0007060185185185185</v>
      </c>
      <c r="G7" s="1" t="s">
        <v>35</v>
      </c>
      <c r="H7" s="2" t="str">
        <f t="shared" si="0"/>
        <v>Jaquels</v>
      </c>
      <c r="I7" s="10">
        <f>SUM($E$8)</f>
        <v>0.0007060185185185185</v>
      </c>
      <c r="J7" s="2"/>
      <c r="K7" s="10">
        <f t="shared" si="1"/>
        <v>0</v>
      </c>
      <c r="M7" s="10">
        <f t="shared" si="2"/>
        <v>0</v>
      </c>
    </row>
    <row r="8" spans="1:13" ht="12.75">
      <c r="A8" s="1" t="s">
        <v>36</v>
      </c>
      <c r="B8" s="2" t="str">
        <f>(PDA!$I$17)</f>
        <v>Jaquels</v>
      </c>
      <c r="C8" s="14" t="s">
        <v>30</v>
      </c>
      <c r="D8" s="3"/>
      <c r="E8" s="10">
        <f>SUM(PDA!$I$18)</f>
        <v>0.0007060185185185185</v>
      </c>
      <c r="G8" s="1" t="s">
        <v>36</v>
      </c>
      <c r="H8" s="2" t="str">
        <f t="shared" si="0"/>
        <v>Haatsi</v>
      </c>
      <c r="I8" s="10">
        <f>SUM($E$9)</f>
        <v>0.0007291666666666667</v>
      </c>
      <c r="J8" s="2"/>
      <c r="K8" s="10">
        <f t="shared" si="1"/>
        <v>2.3148148148148225E-05</v>
      </c>
      <c r="M8" s="10">
        <f t="shared" si="2"/>
        <v>2.3148148148148225E-05</v>
      </c>
    </row>
    <row r="9" spans="1:14" ht="12.75">
      <c r="A9" s="1" t="s">
        <v>37</v>
      </c>
      <c r="B9" s="2" t="str">
        <f>(PDA!$O$4)</f>
        <v>Haatsi</v>
      </c>
      <c r="C9" s="14" t="s">
        <v>31</v>
      </c>
      <c r="D9" s="3"/>
      <c r="E9" s="10">
        <f>SUM(PDA!$O$5)</f>
        <v>0.0007291666666666667</v>
      </c>
      <c r="G9" s="1" t="s">
        <v>37</v>
      </c>
      <c r="H9" s="2" t="str">
        <f t="shared" si="0"/>
        <v>Miika</v>
      </c>
      <c r="I9" s="10">
        <f>SUM($E$10)</f>
        <v>0.0007291666666666667</v>
      </c>
      <c r="J9" s="2"/>
      <c r="K9" s="10">
        <f t="shared" si="1"/>
        <v>0</v>
      </c>
      <c r="M9" s="10">
        <f t="shared" si="2"/>
        <v>2.3148148148148225E-05</v>
      </c>
      <c r="N9" s="1"/>
    </row>
    <row r="10" spans="1:13" ht="12.75">
      <c r="A10" s="1" t="s">
        <v>42</v>
      </c>
      <c r="B10" s="2" t="str">
        <f>(PDA!$C$17)</f>
        <v>Miika</v>
      </c>
      <c r="C10" s="14" t="s">
        <v>30</v>
      </c>
      <c r="D10" s="3"/>
      <c r="E10" s="10">
        <f>SUM(PDA!$C$18)</f>
        <v>0.0007291666666666667</v>
      </c>
      <c r="G10" s="1" t="s">
        <v>42</v>
      </c>
      <c r="H10" s="2" t="str">
        <f t="shared" si="0"/>
        <v>Lipasti</v>
      </c>
      <c r="I10" s="10">
        <f>SUM($E$11)</f>
        <v>0.0007291666666666667</v>
      </c>
      <c r="J10" s="2"/>
      <c r="K10" s="10">
        <f t="shared" si="1"/>
        <v>0</v>
      </c>
      <c r="M10" s="10">
        <f t="shared" si="2"/>
        <v>2.3148148148148225E-05</v>
      </c>
    </row>
    <row r="11" spans="1:13" ht="12.75">
      <c r="A11" s="1" t="s">
        <v>43</v>
      </c>
      <c r="B11" s="2" t="str">
        <f>(PDA!$M$17)</f>
        <v>Lipasti</v>
      </c>
      <c r="C11" s="14" t="s">
        <v>31</v>
      </c>
      <c r="D11" s="3"/>
      <c r="E11" s="10">
        <f>SUM(PDA!$M$18)</f>
        <v>0.0007291666666666667</v>
      </c>
      <c r="G11" s="1" t="s">
        <v>43</v>
      </c>
      <c r="H11" s="2" t="str">
        <f t="shared" si="0"/>
        <v>Toofast</v>
      </c>
      <c r="I11" s="10">
        <f>SUM($E$12)</f>
        <v>0.0007523148148148147</v>
      </c>
      <c r="J11" s="2"/>
      <c r="K11" s="10">
        <f t="shared" si="1"/>
        <v>2.3148148148148008E-05</v>
      </c>
      <c r="M11" s="10">
        <f t="shared" si="2"/>
        <v>4.629629629629623E-05</v>
      </c>
    </row>
    <row r="12" spans="1:13" ht="12.75">
      <c r="A12" s="1" t="s">
        <v>44</v>
      </c>
      <c r="B12" s="2" t="str">
        <f>(PDA!$E$4)</f>
        <v>Toofast</v>
      </c>
      <c r="C12" s="14" t="s">
        <v>30</v>
      </c>
      <c r="D12" s="3"/>
      <c r="E12" s="10">
        <f>SUM(PDA!$E$5)</f>
        <v>0.0007523148148148147</v>
      </c>
      <c r="G12" s="1" t="s">
        <v>44</v>
      </c>
      <c r="H12" s="2" t="str">
        <f t="shared" si="0"/>
        <v>Antti</v>
      </c>
      <c r="I12" s="10">
        <f>SUM($E$13)</f>
        <v>0.000787037037037037</v>
      </c>
      <c r="J12" s="2"/>
      <c r="K12" s="10">
        <f t="shared" si="1"/>
        <v>3.472222222222234E-05</v>
      </c>
      <c r="M12" s="10">
        <f t="shared" si="2"/>
        <v>8.101851851851857E-05</v>
      </c>
    </row>
    <row r="13" spans="1:13" ht="12.75">
      <c r="A13" s="1" t="s">
        <v>45</v>
      </c>
      <c r="B13" s="2" t="str">
        <f>(PDA!$G$4)</f>
        <v>Antti</v>
      </c>
      <c r="C13" s="14" t="s">
        <v>31</v>
      </c>
      <c r="D13" s="3"/>
      <c r="E13" s="10">
        <f>SUM(PDA!$G$5)</f>
        <v>0.000787037037037037</v>
      </c>
      <c r="G13" s="1" t="s">
        <v>45</v>
      </c>
      <c r="H13" s="2" t="str">
        <f t="shared" si="0"/>
        <v>Janne</v>
      </c>
      <c r="I13" s="10">
        <f>SUM($E$14)</f>
        <v>0.0008449074074074075</v>
      </c>
      <c r="J13" s="2"/>
      <c r="K13" s="10">
        <f t="shared" si="1"/>
        <v>5.7870370370370454E-05</v>
      </c>
      <c r="M13" s="10">
        <f t="shared" si="2"/>
        <v>0.00013888888888888902</v>
      </c>
    </row>
    <row r="14" spans="1:13" ht="12.75">
      <c r="A14" s="1" t="s">
        <v>46</v>
      </c>
      <c r="B14" s="2" t="str">
        <f>(PDA!$I$4)</f>
        <v>Janne</v>
      </c>
      <c r="C14" s="14" t="s">
        <v>32</v>
      </c>
      <c r="D14" s="3"/>
      <c r="E14" s="10">
        <f>SUM(PDA!$I$5)</f>
        <v>0.0008449074074074075</v>
      </c>
      <c r="G14" s="1" t="s">
        <v>46</v>
      </c>
      <c r="H14" s="2" t="str">
        <f t="shared" si="0"/>
        <v>Simi</v>
      </c>
      <c r="I14" s="10">
        <f>SUM($E$15)</f>
        <v>0.0009143518518518518</v>
      </c>
      <c r="J14" s="2"/>
      <c r="K14" s="10">
        <f t="shared" si="1"/>
        <v>6.944444444444435E-05</v>
      </c>
      <c r="M14" s="10">
        <f t="shared" si="2"/>
        <v>0.00020833333333333337</v>
      </c>
    </row>
    <row r="15" spans="1:14" ht="12.75">
      <c r="A15" s="1" t="s">
        <v>47</v>
      </c>
      <c r="B15" s="2" t="str">
        <f>(PDA!$K$4)</f>
        <v>Simi</v>
      </c>
      <c r="C15" s="14" t="s">
        <v>25</v>
      </c>
      <c r="D15" s="3"/>
      <c r="E15" s="10">
        <f>SUM(PDA!$K$5)</f>
        <v>0.0009143518518518518</v>
      </c>
      <c r="G15" s="1" t="s">
        <v>47</v>
      </c>
      <c r="H15" s="2" t="str">
        <f t="shared" si="0"/>
        <v>Ami</v>
      </c>
      <c r="I15" s="10">
        <f>SUM($E$16)</f>
        <v>0.0009259259259259259</v>
      </c>
      <c r="J15" s="2"/>
      <c r="K15" s="10">
        <f t="shared" si="1"/>
        <v>1.1574074074074004E-05</v>
      </c>
      <c r="M15" s="10">
        <f t="shared" si="2"/>
        <v>0.00021990740740740738</v>
      </c>
      <c r="N15" s="1"/>
    </row>
    <row r="16" spans="1:13" ht="12.75">
      <c r="A16" s="1" t="s">
        <v>48</v>
      </c>
      <c r="B16" s="2" t="str">
        <f>(PDA!$C$4)</f>
        <v>Ami</v>
      </c>
      <c r="C16" s="14" t="s">
        <v>25</v>
      </c>
      <c r="D16" s="3"/>
      <c r="E16" s="10">
        <f>SUM(PDA!$C$5)</f>
        <v>0.0009259259259259259</v>
      </c>
      <c r="G16" s="1" t="s">
        <v>48</v>
      </c>
      <c r="H16" s="2" t="str">
        <f>B5</f>
        <v>Sari</v>
      </c>
      <c r="I16" s="10">
        <f>($E$5)+PDA!$R$5</f>
        <v>0.000925925925925926</v>
      </c>
      <c r="J16" s="2" t="s">
        <v>101</v>
      </c>
      <c r="K16" s="10">
        <f t="shared" si="1"/>
        <v>1.0842021724855044E-19</v>
      </c>
      <c r="M16" s="10">
        <f t="shared" si="2"/>
        <v>0.00021990740740740749</v>
      </c>
    </row>
    <row r="17" spans="1:13" ht="12.75">
      <c r="A17" s="1" t="s">
        <v>49</v>
      </c>
      <c r="B17" s="2" t="str">
        <f>(PDA!$E$17)</f>
        <v>Kalle</v>
      </c>
      <c r="C17" s="14" t="s">
        <v>31</v>
      </c>
      <c r="D17" s="3"/>
      <c r="E17" s="10">
        <f>SUM(PDA!$E$18)</f>
        <v>0.0010185185185185186</v>
      </c>
      <c r="G17" s="1" t="s">
        <v>49</v>
      </c>
      <c r="H17" s="2" t="str">
        <f>B17</f>
        <v>Kalle</v>
      </c>
      <c r="I17" s="10">
        <f>SUM($E$17)</f>
        <v>0.0010185185185185186</v>
      </c>
      <c r="J17" s="2"/>
      <c r="K17" s="10">
        <f t="shared" si="1"/>
        <v>9.259259259259268E-05</v>
      </c>
      <c r="M17" s="10">
        <f t="shared" si="2"/>
        <v>0.00031250000000000017</v>
      </c>
    </row>
    <row r="18" spans="1:14" ht="12.75">
      <c r="A18" s="1" t="s">
        <v>50</v>
      </c>
      <c r="B18" s="2" t="str">
        <f>(PDA!$O$17)</f>
        <v>Jone</v>
      </c>
      <c r="C18" s="14" t="s">
        <v>25</v>
      </c>
      <c r="D18" s="3"/>
      <c r="E18" s="10">
        <f>SUM(PDA!$O$18)</f>
        <v>0.0015046296296296294</v>
      </c>
      <c r="G18" s="1" t="s">
        <v>50</v>
      </c>
      <c r="H18" s="2" t="str">
        <f>B18</f>
        <v>Jone</v>
      </c>
      <c r="I18" s="10">
        <f>SUM($E$18)</f>
        <v>0.0015046296296296294</v>
      </c>
      <c r="J18" s="2"/>
      <c r="K18" s="10">
        <f t="shared" si="1"/>
        <v>0.00048611111111111077</v>
      </c>
      <c r="M18" s="10">
        <f t="shared" si="2"/>
        <v>0.0007986111111111109</v>
      </c>
      <c r="N18" s="1"/>
    </row>
    <row r="19" spans="1:13" ht="12.75">
      <c r="A19" s="1" t="s">
        <v>51</v>
      </c>
      <c r="B19" s="2" t="str">
        <f>(PDA!$K$17)</f>
        <v>Jyri</v>
      </c>
      <c r="C19" s="14" t="s">
        <v>25</v>
      </c>
      <c r="D19" s="3"/>
      <c r="E19" s="10">
        <f>SUM(PDA!$K$18)</f>
        <v>0.003472222222222222</v>
      </c>
      <c r="G19" s="1" t="s">
        <v>51</v>
      </c>
      <c r="H19" s="2" t="str">
        <f>B19</f>
        <v>Jyri</v>
      </c>
      <c r="I19" s="10">
        <f>SUM($E$19)</f>
        <v>0.003472222222222222</v>
      </c>
      <c r="J19" s="2"/>
      <c r="K19" s="10">
        <f t="shared" si="1"/>
        <v>0.001967592592592593</v>
      </c>
      <c r="M19" s="10">
        <f t="shared" si="2"/>
        <v>0.0027662037037037034</v>
      </c>
    </row>
    <row r="20" spans="1:11" ht="27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24</v>
      </c>
      <c r="B21" s="22"/>
      <c r="C21" s="22"/>
      <c r="D21" s="22"/>
      <c r="E21" s="21" t="s">
        <v>85</v>
      </c>
      <c r="F21" s="21"/>
      <c r="G21" s="21"/>
      <c r="H21" s="21"/>
      <c r="I21" s="21" t="s">
        <v>86</v>
      </c>
      <c r="J21" s="21"/>
      <c r="K21" s="21" t="s">
        <v>9</v>
      </c>
      <c r="L21" s="21"/>
      <c r="M21" s="23" t="s">
        <v>38</v>
      </c>
      <c r="N21" s="1"/>
      <c r="O21" s="1"/>
    </row>
    <row r="22" spans="1:11" ht="12.75">
      <c r="A22" s="4"/>
      <c r="B22" s="3"/>
      <c r="C22" s="3"/>
      <c r="D22" s="3"/>
      <c r="K22" s="3"/>
    </row>
    <row r="23" spans="1:14" ht="12.75">
      <c r="A23" s="5" t="s">
        <v>30</v>
      </c>
      <c r="B23" s="1" t="s">
        <v>33</v>
      </c>
      <c r="C23" s="15" t="str">
        <f>Lähtis!$B$24</f>
        <v>Rise</v>
      </c>
      <c r="D23" s="3"/>
      <c r="E23" s="3">
        <f>SUM(PDA!$M$5)</f>
        <v>0.0007060185185185185</v>
      </c>
      <c r="G23" s="1" t="s">
        <v>33</v>
      </c>
      <c r="H23" s="15" t="str">
        <f>C23</f>
        <v>Rise</v>
      </c>
      <c r="I23" s="3">
        <f>SUM($E$23)</f>
        <v>0.0007060185185185185</v>
      </c>
      <c r="J23" s="2"/>
      <c r="K23" s="10">
        <f>SUM($E$23-E23)</f>
        <v>0</v>
      </c>
      <c r="M23" s="10">
        <f>SUM($E$23-E23)</f>
        <v>0</v>
      </c>
      <c r="N23" s="1"/>
    </row>
    <row r="24" spans="1:14" ht="12.75">
      <c r="A24" s="1"/>
      <c r="B24" s="1" t="s">
        <v>34</v>
      </c>
      <c r="C24" s="2" t="str">
        <f>Lähtis!$B$42</f>
        <v>Jaquels</v>
      </c>
      <c r="E24" s="3">
        <f>SUM(PDA!$I$18)</f>
        <v>0.0007060185185185185</v>
      </c>
      <c r="G24" s="1" t="s">
        <v>34</v>
      </c>
      <c r="H24" s="15" t="str">
        <f>C24</f>
        <v>Jaquels</v>
      </c>
      <c r="I24" s="3">
        <f>SUM($E$24)</f>
        <v>0.0007060185185185185</v>
      </c>
      <c r="J24" s="2"/>
      <c r="K24" s="10">
        <f>SUM(E24-E23)</f>
        <v>0</v>
      </c>
      <c r="M24" s="10">
        <f>SUM(E24-$E$23)</f>
        <v>0</v>
      </c>
      <c r="N24" s="1"/>
    </row>
    <row r="25" spans="1:14" ht="12.75">
      <c r="A25" s="1"/>
      <c r="B25" s="1" t="s">
        <v>35</v>
      </c>
      <c r="C25" s="15" t="str">
        <f>Lähtis!$B$33</f>
        <v>Miika</v>
      </c>
      <c r="D25" s="3"/>
      <c r="E25" s="3">
        <f>SUM(PDA!$C$18)</f>
        <v>0.0007291666666666667</v>
      </c>
      <c r="G25" s="1" t="s">
        <v>35</v>
      </c>
      <c r="H25" s="15" t="str">
        <f>C25</f>
        <v>Miika</v>
      </c>
      <c r="I25" s="3">
        <f>SUM($E$25)</f>
        <v>0.0007291666666666667</v>
      </c>
      <c r="J25" s="2"/>
      <c r="K25" s="10">
        <f>SUM(E25-E24)</f>
        <v>2.3148148148148225E-05</v>
      </c>
      <c r="M25" s="10">
        <f>SUM(E25-$E$23)</f>
        <v>2.3148148148148225E-05</v>
      </c>
      <c r="N25" s="1"/>
    </row>
    <row r="26" spans="1:13" ht="12.75">
      <c r="A26" s="1"/>
      <c r="B26" s="1" t="s">
        <v>36</v>
      </c>
      <c r="C26" s="15" t="str">
        <f>Lähtis!$B$12</f>
        <v>Toofast</v>
      </c>
      <c r="D26" s="3"/>
      <c r="E26" s="3">
        <f>SUM(PDA!$E$5)</f>
        <v>0.0007523148148148147</v>
      </c>
      <c r="G26" s="1" t="s">
        <v>36</v>
      </c>
      <c r="H26" s="15" t="str">
        <f>C26</f>
        <v>Toofast</v>
      </c>
      <c r="I26" s="3">
        <f>SUM($E$26)</f>
        <v>0.0007523148148148147</v>
      </c>
      <c r="J26" s="2"/>
      <c r="K26" s="10">
        <f>SUM(E26-E25)</f>
        <v>2.3148148148148008E-05</v>
      </c>
      <c r="M26" s="10">
        <f>SUM(E26-$E$23)</f>
        <v>4.629629629629623E-05</v>
      </c>
    </row>
    <row r="27" spans="1:10" ht="12.75">
      <c r="A27" s="6"/>
      <c r="C27" s="2"/>
      <c r="E27" s="4"/>
      <c r="F27" s="5"/>
      <c r="H27" s="2"/>
      <c r="J27" s="2"/>
    </row>
    <row r="28" spans="1:13" ht="12.75">
      <c r="A28" s="5" t="s">
        <v>25</v>
      </c>
      <c r="B28" s="1" t="s">
        <v>33</v>
      </c>
      <c r="C28" s="15" t="str">
        <f>Lähtis!$B$21</f>
        <v>Simi</v>
      </c>
      <c r="D28" s="3"/>
      <c r="E28" s="3">
        <f>SUM(PDA!$K$5)</f>
        <v>0.0009143518518518518</v>
      </c>
      <c r="G28" s="1" t="s">
        <v>33</v>
      </c>
      <c r="H28" s="15" t="str">
        <f>C28</f>
        <v>Simi</v>
      </c>
      <c r="I28" s="3">
        <f>SUM($E$28)</f>
        <v>0.0009143518518518518</v>
      </c>
      <c r="J28" s="2"/>
      <c r="K28" s="10">
        <f>SUM($E$28-E28)</f>
        <v>0</v>
      </c>
      <c r="M28" s="10">
        <f>SUM($E$28-E28)</f>
        <v>0</v>
      </c>
    </row>
    <row r="29" spans="1:13" ht="12.75">
      <c r="A29" s="1"/>
      <c r="B29" s="1" t="s">
        <v>34</v>
      </c>
      <c r="C29" s="15" t="str">
        <f>Lähtis!$B$9</f>
        <v>Ami</v>
      </c>
      <c r="D29" s="3"/>
      <c r="E29" s="3">
        <f>SUM(PDA!$C$5)</f>
        <v>0.0009259259259259259</v>
      </c>
      <c r="G29" s="1" t="s">
        <v>34</v>
      </c>
      <c r="H29" s="15" t="str">
        <f>C29</f>
        <v>Ami</v>
      </c>
      <c r="I29" s="3">
        <f>SUM($E$29)</f>
        <v>0.0009259259259259259</v>
      </c>
      <c r="J29" s="2"/>
      <c r="K29" s="10">
        <f>SUM(E29-E28)</f>
        <v>1.1574074074074004E-05</v>
      </c>
      <c r="M29" s="10">
        <f>SUM(E29-$E$28)</f>
        <v>1.1574074074074004E-05</v>
      </c>
    </row>
    <row r="30" spans="1:13" ht="12.75">
      <c r="A30" s="1"/>
      <c r="B30" s="1" t="s">
        <v>35</v>
      </c>
      <c r="C30" s="15" t="str">
        <f>Lähtis!$B$30</f>
        <v>Sari</v>
      </c>
      <c r="D30" s="3"/>
      <c r="E30" s="3">
        <f>SUM(PDA!$Q$5)</f>
        <v>0.0006944444444444445</v>
      </c>
      <c r="F30" s="1" t="s">
        <v>101</v>
      </c>
      <c r="G30" s="1" t="s">
        <v>35</v>
      </c>
      <c r="H30" s="15" t="str">
        <f>C30</f>
        <v>Sari</v>
      </c>
      <c r="I30" s="3">
        <f>SUM($E$30)+PDA!$R$5</f>
        <v>0.000925925925925926</v>
      </c>
      <c r="J30" s="2" t="s">
        <v>101</v>
      </c>
      <c r="K30" s="10">
        <f>SUM(I30-I29)</f>
        <v>1.0842021724855044E-19</v>
      </c>
      <c r="M30" s="10">
        <f>SUM(I30-$I$28)</f>
        <v>1.1574074074074112E-05</v>
      </c>
    </row>
    <row r="31" spans="1:13" ht="12.75">
      <c r="A31" s="1"/>
      <c r="B31" s="1" t="s">
        <v>36</v>
      </c>
      <c r="C31" s="15" t="str">
        <f>Lähtis!$B$51</f>
        <v>Jone</v>
      </c>
      <c r="D31" s="3"/>
      <c r="E31" s="3">
        <f>SUM(PDA!$O$18)</f>
        <v>0.0015046296296296294</v>
      </c>
      <c r="G31" s="1" t="s">
        <v>36</v>
      </c>
      <c r="H31" s="15" t="str">
        <f>C31</f>
        <v>Jone</v>
      </c>
      <c r="I31" s="3">
        <f>SUM($E$31)</f>
        <v>0.0015046296296296294</v>
      </c>
      <c r="J31" s="2"/>
      <c r="K31" s="10">
        <f>SUM(E31-E30)</f>
        <v>0.0008101851851851849</v>
      </c>
      <c r="M31" s="10">
        <f>SUM(E31-$E$28)</f>
        <v>0.0005902777777777776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SUM(PDA!$K$18)</f>
        <v>0.003472222222222222</v>
      </c>
      <c r="G32" s="1" t="s">
        <v>37</v>
      </c>
      <c r="H32" s="15" t="str">
        <f>C32</f>
        <v>Jyri</v>
      </c>
      <c r="I32" s="3">
        <f>SUM($E$32)</f>
        <v>0.003472222222222222</v>
      </c>
      <c r="J32" s="2"/>
      <c r="K32" s="10">
        <f>SUM(E32-E31)</f>
        <v>0.001967592592592593</v>
      </c>
      <c r="M32" s="10">
        <f>SUM(E32-$E$28)</f>
        <v>0.00255787037037037</v>
      </c>
    </row>
    <row r="33" spans="1:11" ht="12.75">
      <c r="A33" s="2"/>
      <c r="B33" s="3"/>
      <c r="C33" s="15"/>
      <c r="D33" s="3"/>
      <c r="E33" s="3"/>
      <c r="G33" s="3"/>
      <c r="H33" s="15"/>
      <c r="I33" s="3"/>
      <c r="J33" s="2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SUM(PDA!$G$18)</f>
        <v>0.0007060185185185185</v>
      </c>
      <c r="F34" s="5"/>
      <c r="G34" s="1" t="s">
        <v>33</v>
      </c>
      <c r="H34" s="15" t="str">
        <f>(C34)</f>
        <v>Tumu</v>
      </c>
      <c r="I34" s="3">
        <f>SUM($E$34)</f>
        <v>0.0007060185185185185</v>
      </c>
      <c r="J34" s="2"/>
      <c r="K34" s="10">
        <f>SUM($E$34-E34)</f>
        <v>0</v>
      </c>
      <c r="M34" s="10">
        <f>SUM($E$34-E34)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SUM(PDA!$I$5)</f>
        <v>0.0008449074074074075</v>
      </c>
      <c r="G35" s="1" t="s">
        <v>34</v>
      </c>
      <c r="H35" s="15" t="str">
        <f>(C35)</f>
        <v>Janne</v>
      </c>
      <c r="I35" s="3">
        <f>SUM($E$35)</f>
        <v>0.0008449074074074075</v>
      </c>
      <c r="J35" s="2"/>
      <c r="K35" s="10">
        <f>SUM(E35-E34)</f>
        <v>0.00013888888888888902</v>
      </c>
      <c r="M35" s="10">
        <f>SUM(E35-$E$34)</f>
        <v>0.00013888888888888902</v>
      </c>
    </row>
    <row r="36" spans="1:11" ht="12.75">
      <c r="A36" s="2"/>
      <c r="B36" s="3"/>
      <c r="C36" s="15"/>
      <c r="D36" s="3"/>
      <c r="E36" s="3"/>
      <c r="G36" s="3"/>
      <c r="H36" s="15"/>
      <c r="I36" s="3"/>
      <c r="J36" s="2"/>
      <c r="K36" s="3"/>
    </row>
    <row r="37" spans="1:13" ht="12.75">
      <c r="A37" s="5" t="s">
        <v>31</v>
      </c>
      <c r="B37" s="1" t="s">
        <v>33</v>
      </c>
      <c r="C37" s="15" t="str">
        <f>Lähtis!$B$27</f>
        <v>Haatsi</v>
      </c>
      <c r="E37" s="3">
        <f>SUM(PDA!$O$5)</f>
        <v>0.0007291666666666667</v>
      </c>
      <c r="G37" s="1" t="s">
        <v>33</v>
      </c>
      <c r="H37" s="15" t="str">
        <f>C37</f>
        <v>Haatsi</v>
      </c>
      <c r="I37" s="3">
        <f>SUM($E$37)</f>
        <v>0.0007291666666666667</v>
      </c>
      <c r="J37" s="2"/>
      <c r="K37" s="10">
        <f>SUM($E$37-E37)</f>
        <v>0</v>
      </c>
      <c r="M37" s="10">
        <f>SUM($E$37-E37)</f>
        <v>0</v>
      </c>
    </row>
    <row r="38" spans="1:13" ht="12.75">
      <c r="A38" s="1"/>
      <c r="B38" s="1" t="s">
        <v>34</v>
      </c>
      <c r="C38" s="15" t="str">
        <f>Lähtis!$B$48</f>
        <v>Lipasti</v>
      </c>
      <c r="E38" s="3">
        <f>SUM(PDA!$M$18)</f>
        <v>0.0007291666666666667</v>
      </c>
      <c r="G38" s="1" t="s">
        <v>34</v>
      </c>
      <c r="H38" s="15" t="str">
        <f>C38</f>
        <v>Lipasti</v>
      </c>
      <c r="I38" s="3">
        <f>SUM($E$38)</f>
        <v>0.0007291666666666667</v>
      </c>
      <c r="J38" s="2"/>
      <c r="K38" s="10">
        <f>SUM(E38-E37)</f>
        <v>0</v>
      </c>
      <c r="M38" s="10">
        <f>SUM(E38-$E$37)</f>
        <v>0</v>
      </c>
    </row>
    <row r="39" spans="1:13" ht="12.75">
      <c r="A39" s="1"/>
      <c r="B39" s="1" t="s">
        <v>35</v>
      </c>
      <c r="C39" s="15" t="str">
        <f>Lähtis!$B$15</f>
        <v>Antti</v>
      </c>
      <c r="E39" s="3">
        <f>SUM(PDA!$G$5)</f>
        <v>0.000787037037037037</v>
      </c>
      <c r="G39" s="1" t="s">
        <v>35</v>
      </c>
      <c r="H39" s="15" t="str">
        <f>C39</f>
        <v>Antti</v>
      </c>
      <c r="I39" s="3">
        <f>SUM($E$39)</f>
        <v>0.000787037037037037</v>
      </c>
      <c r="J39" s="2"/>
      <c r="K39" s="10">
        <f>SUM(E39-E38)</f>
        <v>5.7870370370370345E-05</v>
      </c>
      <c r="M39" s="10">
        <f>SUM(E39-$E$37)</f>
        <v>5.7870370370370345E-05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SUM(PDA!$E$18)</f>
        <v>0.0010185185185185186</v>
      </c>
      <c r="G40" s="1" t="s">
        <v>36</v>
      </c>
      <c r="H40" s="15" t="str">
        <f>C40</f>
        <v>Kalle</v>
      </c>
      <c r="I40" s="3">
        <f>SUM($E$40)</f>
        <v>0.0010185185185185186</v>
      </c>
      <c r="J40" s="2"/>
      <c r="K40" s="10">
        <f>SUM(E40-E39)</f>
        <v>0.0002314814814814816</v>
      </c>
      <c r="M40" s="10">
        <f>SUM(E40-$E$37)</f>
        <v>0.00028935185185185194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 t="s">
        <v>101</v>
      </c>
      <c r="B43" s="3" t="s">
        <v>102</v>
      </c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47" right="0.2" top="1.1" bottom="1" header="0.4921259845" footer="0.4921259845"/>
  <pageSetup horizontalDpi="600" verticalDpi="600" orientation="portrait" paperSize="9" scale="96" r:id="rId1"/>
  <headerFooter alignWithMargins="0">
    <oddHeader>&amp;C&amp;12PDA-Ralli
3.11.2007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A20" sqref="A20:IV20"/>
    </sheetView>
  </sheetViews>
  <sheetFormatPr defaultColWidth="9.140625" defaultRowHeight="12.75"/>
  <cols>
    <col min="1" max="1" width="6.8515625" style="0" customWidth="1"/>
    <col min="2" max="2" width="9.57421875" style="1" customWidth="1"/>
    <col min="3" max="3" width="7.00390625" style="1" customWidth="1"/>
    <col min="4" max="4" width="1.8515625" style="1" customWidth="1"/>
    <col min="5" max="5" width="12.00390625" style="1" customWidth="1"/>
    <col min="6" max="6" width="2.8515625" style="1" customWidth="1"/>
    <col min="7" max="7" width="3.57421875" style="1" bestFit="1" customWidth="1"/>
    <col min="8" max="8" width="8.7109375" style="1" bestFit="1" customWidth="1"/>
    <col min="9" max="9" width="14.00390625" style="1" customWidth="1"/>
    <col min="10" max="10" width="2.421875" style="1" customWidth="1"/>
    <col min="11" max="11" width="14.00390625" style="1" customWidth="1"/>
    <col min="12" max="12" width="2.140625" style="1" customWidth="1"/>
    <col min="13" max="13" width="11.57421875" style="1" customWidth="1"/>
  </cols>
  <sheetData>
    <row r="2" spans="1:13" ht="18">
      <c r="A2" s="27" t="s">
        <v>1</v>
      </c>
      <c r="B2" s="17"/>
      <c r="C2" s="17"/>
      <c r="D2" s="17"/>
      <c r="E2" s="17"/>
      <c r="F2" s="17"/>
      <c r="G2" s="17"/>
      <c r="H2" s="17"/>
      <c r="I2" s="21" t="s">
        <v>39</v>
      </c>
      <c r="J2" s="17"/>
      <c r="K2" s="17"/>
      <c r="L2" s="17"/>
      <c r="M2" s="17"/>
    </row>
    <row r="3" spans="1:14" ht="12.75">
      <c r="A3" s="28" t="str">
        <f>PDA!B6</f>
        <v>Pitkonen</v>
      </c>
      <c r="B3" s="17"/>
      <c r="C3" s="19" t="s">
        <v>26</v>
      </c>
      <c r="D3" s="20"/>
      <c r="E3" s="21" t="s">
        <v>83</v>
      </c>
      <c r="F3" s="21"/>
      <c r="G3" s="21"/>
      <c r="H3" s="21"/>
      <c r="I3" s="21" t="s">
        <v>53</v>
      </c>
      <c r="J3" s="21"/>
      <c r="K3" s="18" t="s">
        <v>9</v>
      </c>
      <c r="L3" s="20"/>
      <c r="M3" s="18" t="s">
        <v>8</v>
      </c>
      <c r="N3" s="1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 t="s">
        <v>33</v>
      </c>
      <c r="B5" s="2" t="str">
        <f>(PDA!$Q$4)</f>
        <v>Sari</v>
      </c>
      <c r="C5" s="14" t="s">
        <v>25</v>
      </c>
      <c r="D5" s="3"/>
      <c r="E5" s="10">
        <f>SUM(PDA!$Q$6)</f>
        <v>0.0018402777777777777</v>
      </c>
      <c r="G5" s="1" t="s">
        <v>33</v>
      </c>
      <c r="H5" s="2" t="str">
        <f>(PDA!$O$4)</f>
        <v>Haatsi</v>
      </c>
      <c r="I5" s="10">
        <f>SUM(PDA!$O$5:$O$6)</f>
        <v>0.002662037037037037</v>
      </c>
      <c r="K5" s="10">
        <f>SUM($I$5-I5)</f>
        <v>0</v>
      </c>
      <c r="M5" s="10">
        <f>SUM(I$5-I5)</f>
        <v>0</v>
      </c>
    </row>
    <row r="6" spans="1:13" ht="12.75">
      <c r="A6" s="1" t="s">
        <v>34</v>
      </c>
      <c r="B6" s="2" t="str">
        <f>(PDA!$O$4)</f>
        <v>Haatsi</v>
      </c>
      <c r="C6" s="14" t="s">
        <v>31</v>
      </c>
      <c r="D6" s="3"/>
      <c r="E6" s="10">
        <f>SUM(PDA!$O$6)</f>
        <v>0.0019328703703703704</v>
      </c>
      <c r="G6" s="1" t="s">
        <v>34</v>
      </c>
      <c r="H6" s="2" t="str">
        <f>(PDA!$G$17)</f>
        <v>Tumu</v>
      </c>
      <c r="I6" s="10">
        <f>SUM(PDA!$G$18:$G$19)</f>
        <v>0.002662037037037037</v>
      </c>
      <c r="K6" s="10">
        <f aca="true" t="shared" si="0" ref="K6:K19">SUM(I6-I5)</f>
        <v>0</v>
      </c>
      <c r="M6" s="10">
        <f aca="true" t="shared" si="1" ref="M6:M19">SUM(I6-I$5)</f>
        <v>0</v>
      </c>
    </row>
    <row r="7" spans="1:13" ht="12.75">
      <c r="A7" s="1" t="s">
        <v>35</v>
      </c>
      <c r="B7" s="2" t="str">
        <f>(PDA!$G$17)</f>
        <v>Tumu</v>
      </c>
      <c r="C7" s="14" t="s">
        <v>32</v>
      </c>
      <c r="D7" s="3"/>
      <c r="E7" s="10">
        <f>SUM(PDA!$G$19)</f>
        <v>0.0019560185185185184</v>
      </c>
      <c r="G7" s="1" t="s">
        <v>35</v>
      </c>
      <c r="H7" s="2" t="str">
        <f>(PDA!$M$17)</f>
        <v>Lipasti</v>
      </c>
      <c r="I7" s="10">
        <f>SUM(PDA!$M$18:$M$19)</f>
        <v>0.002685185185185185</v>
      </c>
      <c r="K7" s="10">
        <f t="shared" si="0"/>
        <v>2.3148148148148008E-05</v>
      </c>
      <c r="M7" s="10">
        <f t="shared" si="1"/>
        <v>2.3148148148148008E-05</v>
      </c>
    </row>
    <row r="8" spans="1:13" ht="12.75">
      <c r="A8" s="1" t="s">
        <v>36</v>
      </c>
      <c r="B8" s="2" t="str">
        <f>(PDA!$M$17)</f>
        <v>Lipasti</v>
      </c>
      <c r="C8" s="14" t="s">
        <v>31</v>
      </c>
      <c r="D8" s="3"/>
      <c r="E8" s="10">
        <f>SUM(PDA!$M$19)</f>
        <v>0.0019560185185185184</v>
      </c>
      <c r="G8" s="1" t="s">
        <v>36</v>
      </c>
      <c r="H8" s="2" t="str">
        <f>(PDA!$M$4)</f>
        <v>Rise</v>
      </c>
      <c r="I8" s="10">
        <f>SUM(PDA!$M$5:$M$6)</f>
        <v>0.0027083333333333334</v>
      </c>
      <c r="K8" s="10">
        <f t="shared" si="0"/>
        <v>2.3148148148148442E-05</v>
      </c>
      <c r="M8" s="10">
        <f t="shared" si="1"/>
        <v>4.629629629629645E-05</v>
      </c>
    </row>
    <row r="9" spans="1:14" ht="12.75">
      <c r="A9" s="1" t="s">
        <v>37</v>
      </c>
      <c r="B9" s="2" t="str">
        <f>(PDA!$M$4)</f>
        <v>Rise</v>
      </c>
      <c r="C9" s="14" t="s">
        <v>30</v>
      </c>
      <c r="D9" s="3"/>
      <c r="E9" s="10">
        <f>SUM(PDA!$M$6)</f>
        <v>0.002002314814814815</v>
      </c>
      <c r="G9" s="1" t="s">
        <v>37</v>
      </c>
      <c r="H9" s="2" t="str">
        <f>(PDA!$C$17)</f>
        <v>Miika</v>
      </c>
      <c r="I9" s="10">
        <f>SUM(PDA!$C$18:$C$19)</f>
        <v>0.0027546296296296294</v>
      </c>
      <c r="K9" s="10">
        <f t="shared" si="0"/>
        <v>4.6296296296296016E-05</v>
      </c>
      <c r="M9" s="10">
        <f t="shared" si="1"/>
        <v>9.259259259259247E-05</v>
      </c>
      <c r="N9" s="1"/>
    </row>
    <row r="10" spans="1:13" ht="12.75">
      <c r="A10" s="1" t="s">
        <v>42</v>
      </c>
      <c r="B10" s="2" t="str">
        <f>(PDA!$C$17)</f>
        <v>Miika</v>
      </c>
      <c r="C10" s="14" t="s">
        <v>30</v>
      </c>
      <c r="D10" s="3"/>
      <c r="E10" s="10">
        <f>SUM(PDA!$C$19)</f>
        <v>0.002025462962962963</v>
      </c>
      <c r="G10" s="1" t="s">
        <v>42</v>
      </c>
      <c r="H10" s="2" t="str">
        <f>(PDA!$Q$4)</f>
        <v>Sari</v>
      </c>
      <c r="I10" s="10">
        <f>SUM(PDA!$Q$5:$Q$6)+SUM(PDA!$R$5:$R$6)</f>
        <v>0.0027662037037037034</v>
      </c>
      <c r="K10" s="10">
        <f t="shared" si="0"/>
        <v>1.1574074074074004E-05</v>
      </c>
      <c r="M10" s="10">
        <f t="shared" si="1"/>
        <v>0.00010416666666666647</v>
      </c>
    </row>
    <row r="11" spans="1:13" ht="12.75">
      <c r="A11" s="1" t="s">
        <v>43</v>
      </c>
      <c r="B11" s="2" t="str">
        <f>(PDA!$E$4)</f>
        <v>Toofast</v>
      </c>
      <c r="C11" s="14" t="s">
        <v>30</v>
      </c>
      <c r="D11" s="3"/>
      <c r="E11" s="10">
        <f>SUM(PDA!$E$6)</f>
        <v>0.0021412037037037038</v>
      </c>
      <c r="G11" s="1" t="s">
        <v>43</v>
      </c>
      <c r="H11" s="2" t="str">
        <f>(PDA!$E$4)</f>
        <v>Toofast</v>
      </c>
      <c r="I11" s="10">
        <f>SUM(PDA!$E$5:$E$6)</f>
        <v>0.0028935185185185184</v>
      </c>
      <c r="K11" s="10">
        <f t="shared" si="0"/>
        <v>0.0001273148148148149</v>
      </c>
      <c r="M11" s="10">
        <f t="shared" si="1"/>
        <v>0.00023148148148148138</v>
      </c>
    </row>
    <row r="12" spans="1:13" ht="12.75">
      <c r="A12" s="1" t="s">
        <v>44</v>
      </c>
      <c r="B12" s="2" t="str">
        <f>(PDA!$G$4)</f>
        <v>Antti</v>
      </c>
      <c r="C12" s="14" t="s">
        <v>31</v>
      </c>
      <c r="D12" s="3"/>
      <c r="E12" s="10">
        <f>SUM(PDA!$G$6)</f>
        <v>0.0022106481481481478</v>
      </c>
      <c r="G12" s="1" t="s">
        <v>44</v>
      </c>
      <c r="H12" s="2" t="str">
        <f>(PDA!$G$4)</f>
        <v>Antti</v>
      </c>
      <c r="I12" s="10">
        <f>SUM(PDA!$G$5:$G$6)</f>
        <v>0.002997685185185185</v>
      </c>
      <c r="K12" s="10">
        <f t="shared" si="0"/>
        <v>0.00010416666666666647</v>
      </c>
      <c r="M12" s="10">
        <f t="shared" si="1"/>
        <v>0.00033564814814814785</v>
      </c>
    </row>
    <row r="13" spans="1:13" ht="12.75">
      <c r="A13" s="1" t="s">
        <v>45</v>
      </c>
      <c r="B13" s="2" t="str">
        <f>(PDA!$C$4)</f>
        <v>Ami</v>
      </c>
      <c r="C13" s="14" t="s">
        <v>25</v>
      </c>
      <c r="D13" s="3"/>
      <c r="E13" s="10">
        <f>SUM(PDA!$C$6)</f>
        <v>0.0022453703703703702</v>
      </c>
      <c r="G13" s="1" t="s">
        <v>45</v>
      </c>
      <c r="H13" s="2" t="str">
        <f>(PDA!$C$4)</f>
        <v>Ami</v>
      </c>
      <c r="I13" s="10">
        <f>SUM(PDA!$C$5:$C$6)</f>
        <v>0.003171296296296296</v>
      </c>
      <c r="K13" s="10">
        <f t="shared" si="0"/>
        <v>0.00017361111111111136</v>
      </c>
      <c r="M13" s="10">
        <f t="shared" si="1"/>
        <v>0.0005092592592592592</v>
      </c>
    </row>
    <row r="14" spans="1:13" ht="12.75">
      <c r="A14" s="1" t="s">
        <v>46</v>
      </c>
      <c r="B14" s="2" t="str">
        <f>(PDA!$K$4)</f>
        <v>Simi</v>
      </c>
      <c r="C14" s="14" t="s">
        <v>25</v>
      </c>
      <c r="D14" s="3"/>
      <c r="E14" s="10">
        <f>SUM(PDA!$K$6)</f>
        <v>0.0024768518518518516</v>
      </c>
      <c r="G14" s="1" t="s">
        <v>46</v>
      </c>
      <c r="H14" s="2" t="str">
        <f>(PDA!$I$17)</f>
        <v>Jaquels</v>
      </c>
      <c r="I14" s="10">
        <f>SUM(PDA!$I$18:$I$19)</f>
        <v>0.003310185185185185</v>
      </c>
      <c r="K14" s="10">
        <f t="shared" si="0"/>
        <v>0.00013888888888888892</v>
      </c>
      <c r="M14" s="10">
        <f t="shared" si="1"/>
        <v>0.0006481481481481481</v>
      </c>
    </row>
    <row r="15" spans="1:14" ht="12.75">
      <c r="A15" s="1" t="s">
        <v>47</v>
      </c>
      <c r="B15" s="2" t="str">
        <f>(PDA!$O$17)</f>
        <v>Jone</v>
      </c>
      <c r="C15" s="14" t="s">
        <v>25</v>
      </c>
      <c r="D15" s="3"/>
      <c r="E15" s="10">
        <f>SUM(PDA!$O$19)</f>
        <v>0.0025810185185185185</v>
      </c>
      <c r="G15" s="1" t="s">
        <v>47</v>
      </c>
      <c r="H15" s="2" t="str">
        <f>(PDA!$K$4)</f>
        <v>Simi</v>
      </c>
      <c r="I15" s="10">
        <f>SUM(PDA!$K$5:$K$6)</f>
        <v>0.0033912037037037036</v>
      </c>
      <c r="K15" s="10">
        <f t="shared" si="0"/>
        <v>8.101851851851846E-05</v>
      </c>
      <c r="M15" s="10">
        <f t="shared" si="1"/>
        <v>0.0007291666666666666</v>
      </c>
      <c r="N15" s="1"/>
    </row>
    <row r="16" spans="1:13" ht="12.75">
      <c r="A16" s="1" t="s">
        <v>48</v>
      </c>
      <c r="B16" s="2" t="str">
        <f>(PDA!$I$17)</f>
        <v>Jaquels</v>
      </c>
      <c r="C16" s="14" t="s">
        <v>30</v>
      </c>
      <c r="D16" s="3"/>
      <c r="E16" s="10">
        <f>SUM(PDA!$I$19)</f>
        <v>0.0026041666666666665</v>
      </c>
      <c r="G16" s="1" t="s">
        <v>48</v>
      </c>
      <c r="H16" s="2" t="str">
        <f>(PDA!$I$4)</f>
        <v>Janne</v>
      </c>
      <c r="I16" s="10">
        <f>SUM(PDA!$I$5:$I$6)</f>
        <v>0.0034606481481481485</v>
      </c>
      <c r="K16" s="10">
        <f t="shared" si="0"/>
        <v>6.944444444444489E-05</v>
      </c>
      <c r="M16" s="10">
        <f t="shared" si="1"/>
        <v>0.0007986111111111115</v>
      </c>
    </row>
    <row r="17" spans="1:13" ht="12.75">
      <c r="A17" s="1" t="s">
        <v>49</v>
      </c>
      <c r="B17" s="2" t="str">
        <f>(PDA!$I$4)</f>
        <v>Janne</v>
      </c>
      <c r="C17" s="14" t="s">
        <v>32</v>
      </c>
      <c r="D17" s="3"/>
      <c r="E17" s="10">
        <f>SUM(PDA!$I$6)</f>
        <v>0.002615740740740741</v>
      </c>
      <c r="G17" s="1" t="s">
        <v>49</v>
      </c>
      <c r="H17" s="2" t="str">
        <f>(PDA!$O$17)</f>
        <v>Jone</v>
      </c>
      <c r="I17" s="10">
        <f>SUM(PDA!$O$18:$O$19)</f>
        <v>0.004085648148148148</v>
      </c>
      <c r="K17" s="10">
        <f t="shared" si="0"/>
        <v>0.0006249999999999997</v>
      </c>
      <c r="M17" s="10">
        <f t="shared" si="1"/>
        <v>0.0014236111111111112</v>
      </c>
    </row>
    <row r="18" spans="1:14" ht="12.75">
      <c r="A18" s="1" t="s">
        <v>50</v>
      </c>
      <c r="B18" s="2" t="str">
        <f>(PDA!$E$17)</f>
        <v>Kalle</v>
      </c>
      <c r="C18" s="14" t="s">
        <v>31</v>
      </c>
      <c r="D18" s="3"/>
      <c r="E18" s="10">
        <f>SUM(PDA!$E$19)</f>
        <v>0.003472222222222222</v>
      </c>
      <c r="G18" s="1" t="s">
        <v>50</v>
      </c>
      <c r="H18" s="2" t="str">
        <f>(PDA!$E$17)</f>
        <v>Kalle</v>
      </c>
      <c r="I18" s="10">
        <f>SUM(PDA!$E$18:$E$19)</f>
        <v>0.0044907407407407405</v>
      </c>
      <c r="K18" s="10">
        <f t="shared" si="0"/>
        <v>0.0004050925925925923</v>
      </c>
      <c r="M18" s="10">
        <f t="shared" si="1"/>
        <v>0.0018287037037037035</v>
      </c>
      <c r="N18" s="1"/>
    </row>
    <row r="19" spans="1:13" ht="12.75">
      <c r="A19" s="1" t="s">
        <v>51</v>
      </c>
      <c r="B19" s="2" t="str">
        <f>(PDA!$K$17)</f>
        <v>Jyri</v>
      </c>
      <c r="C19" s="14" t="s">
        <v>25</v>
      </c>
      <c r="D19" s="3"/>
      <c r="E19" s="10">
        <f>SUM(PDA!$K$19)</f>
        <v>0.003472222222222222</v>
      </c>
      <c r="G19" s="1" t="s">
        <v>51</v>
      </c>
      <c r="H19" s="2" t="str">
        <f>(PDA!$K$17)</f>
        <v>Jyri</v>
      </c>
      <c r="I19" s="10">
        <f>SUM(PDA!$K$18:$K$19)</f>
        <v>0.006944444444444444</v>
      </c>
      <c r="K19" s="10">
        <f t="shared" si="0"/>
        <v>0.0024537037037037036</v>
      </c>
      <c r="M19" s="10">
        <f t="shared" si="1"/>
        <v>0.004282407407407407</v>
      </c>
    </row>
    <row r="20" spans="1:11" ht="23.25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24</v>
      </c>
      <c r="B21" s="22"/>
      <c r="C21" s="22"/>
      <c r="D21" s="22"/>
      <c r="E21" s="21" t="s">
        <v>83</v>
      </c>
      <c r="F21" s="21"/>
      <c r="G21" s="21"/>
      <c r="H21" s="21"/>
      <c r="I21" s="21" t="s">
        <v>84</v>
      </c>
      <c r="J21" s="21"/>
      <c r="K21" s="21" t="s">
        <v>9</v>
      </c>
      <c r="L21" s="21"/>
      <c r="M21" s="23" t="s">
        <v>38</v>
      </c>
      <c r="N21" s="1"/>
      <c r="O21" s="1"/>
    </row>
    <row r="22" spans="1:11" ht="12.75">
      <c r="A22" s="4"/>
      <c r="B22" s="3"/>
      <c r="C22" s="3"/>
      <c r="D22" s="3"/>
      <c r="K22" s="3"/>
    </row>
    <row r="23" spans="1:15" ht="12.75">
      <c r="A23" s="5" t="s">
        <v>30</v>
      </c>
      <c r="B23" s="1" t="s">
        <v>33</v>
      </c>
      <c r="C23" s="15" t="str">
        <f>Lähtis!$B$24</f>
        <v>Rise</v>
      </c>
      <c r="D23" s="3"/>
      <c r="E23" s="3">
        <f>SUM(PDA!$M$6)</f>
        <v>0.002002314814814815</v>
      </c>
      <c r="G23" s="1" t="s">
        <v>33</v>
      </c>
      <c r="H23" s="15" t="str">
        <f>Lähtis!$B$24</f>
        <v>Rise</v>
      </c>
      <c r="I23" s="3">
        <f>SUM(PDA!$M$5:$M$6)</f>
        <v>0.0027083333333333334</v>
      </c>
      <c r="K23" s="10">
        <f>SUM($I$23-I23)</f>
        <v>0</v>
      </c>
      <c r="M23" s="10">
        <f>SUM($I$23-I23)</f>
        <v>0</v>
      </c>
      <c r="O23" s="15"/>
    </row>
    <row r="24" spans="1:13" ht="12.75">
      <c r="A24" s="1"/>
      <c r="B24" s="1" t="s">
        <v>34</v>
      </c>
      <c r="C24" s="15" t="str">
        <f>Lähtis!$B$33</f>
        <v>Miika</v>
      </c>
      <c r="D24" s="3"/>
      <c r="E24" s="3">
        <f>SUM(PDA!$C$19)</f>
        <v>0.002025462962962963</v>
      </c>
      <c r="G24" s="1" t="s">
        <v>34</v>
      </c>
      <c r="H24" s="15" t="str">
        <f>Lähtis!$B$33</f>
        <v>Miika</v>
      </c>
      <c r="I24" s="3">
        <f>SUM(PDA!$C$18:$C$19)</f>
        <v>0.0027546296296296294</v>
      </c>
      <c r="K24" s="10">
        <f>SUM(I24-I23)</f>
        <v>4.6296296296296016E-05</v>
      </c>
      <c r="M24" s="10">
        <f>SUM(I24-$I$23)</f>
        <v>4.6296296296296016E-05</v>
      </c>
    </row>
    <row r="25" spans="1:13" ht="12.75">
      <c r="A25" s="1"/>
      <c r="B25" s="1" t="s">
        <v>35</v>
      </c>
      <c r="C25" s="15" t="str">
        <f>Lähtis!$B$12</f>
        <v>Toofast</v>
      </c>
      <c r="D25" s="3"/>
      <c r="E25" s="3">
        <f>SUM(PDA!$E$6)</f>
        <v>0.0021412037037037038</v>
      </c>
      <c r="G25" s="1" t="s">
        <v>35</v>
      </c>
      <c r="H25" s="15" t="str">
        <f>Lähtis!$B$12</f>
        <v>Toofast</v>
      </c>
      <c r="I25" s="3">
        <f>SUM(PDA!$E$5:$E$6)</f>
        <v>0.0028935185185185184</v>
      </c>
      <c r="K25" s="10">
        <f>SUM(I25-I24)</f>
        <v>0.00013888888888888892</v>
      </c>
      <c r="M25" s="10">
        <f>SUM(I25-$I$23)</f>
        <v>0.00018518518518518493</v>
      </c>
    </row>
    <row r="26" spans="1:13" ht="12.75">
      <c r="A26" s="1"/>
      <c r="B26" s="1" t="s">
        <v>36</v>
      </c>
      <c r="C26" s="2" t="str">
        <f>Lähtis!$B$42</f>
        <v>Jaquels</v>
      </c>
      <c r="E26" s="3">
        <f>SUM(PDA!$I$19)</f>
        <v>0.0026041666666666665</v>
      </c>
      <c r="G26" s="1" t="s">
        <v>36</v>
      </c>
      <c r="H26" s="2" t="str">
        <f>Lähtis!$B$42</f>
        <v>Jaquels</v>
      </c>
      <c r="I26" s="3">
        <f>SUM(PDA!$I$18:$I$19)</f>
        <v>0.003310185185185185</v>
      </c>
      <c r="K26" s="10">
        <f>SUM(I26-I25)</f>
        <v>0.00041666666666666675</v>
      </c>
      <c r="M26" s="10">
        <f>SUM(I26-$I$23)</f>
        <v>0.0006018518518518517</v>
      </c>
    </row>
    <row r="27" spans="1:8" ht="12.75">
      <c r="A27" s="6"/>
      <c r="C27" s="2"/>
      <c r="E27" s="4"/>
      <c r="F27" s="5"/>
      <c r="H27" s="2"/>
    </row>
    <row r="28" spans="1:13" ht="12.75">
      <c r="A28" s="5" t="s">
        <v>25</v>
      </c>
      <c r="B28" s="1" t="s">
        <v>33</v>
      </c>
      <c r="C28" s="15" t="str">
        <f>Lähtis!$B$30</f>
        <v>Sari</v>
      </c>
      <c r="D28" s="3"/>
      <c r="E28" s="3">
        <f>SUM(PDA!$Q$6)</f>
        <v>0.0018402777777777777</v>
      </c>
      <c r="G28" s="1" t="s">
        <v>33</v>
      </c>
      <c r="H28" s="15" t="str">
        <f>Lähtis!$B$30</f>
        <v>Sari</v>
      </c>
      <c r="I28" s="3">
        <f>SUM(PDA!$Q$5:$Q$6)+SUM(PDA!$R$5:$R$6)</f>
        <v>0.0027662037037037034</v>
      </c>
      <c r="J28" s="1" t="s">
        <v>101</v>
      </c>
      <c r="K28" s="10">
        <f>SUM($I$28-I28)</f>
        <v>0</v>
      </c>
      <c r="M28" s="10">
        <f>SUM($I$28-I28)</f>
        <v>0</v>
      </c>
    </row>
    <row r="29" spans="1:13" ht="12.75">
      <c r="A29" s="1"/>
      <c r="B29" s="1" t="s">
        <v>34</v>
      </c>
      <c r="C29" s="15" t="str">
        <f>Lähtis!$B$9</f>
        <v>Ami</v>
      </c>
      <c r="D29" s="3"/>
      <c r="E29" s="3">
        <f>SUM(PDA!$C$6)</f>
        <v>0.0022453703703703702</v>
      </c>
      <c r="G29" s="1" t="s">
        <v>34</v>
      </c>
      <c r="H29" s="15" t="str">
        <f>Lähtis!$B$9</f>
        <v>Ami</v>
      </c>
      <c r="I29" s="3">
        <f>SUM(PDA!$C$5:$C$6)</f>
        <v>0.003171296296296296</v>
      </c>
      <c r="K29" s="10">
        <f>SUM(I29-I28)</f>
        <v>0.00040509259259259274</v>
      </c>
      <c r="M29" s="10">
        <f>SUM(I29-$I$28)</f>
        <v>0.00040509259259259274</v>
      </c>
    </row>
    <row r="30" spans="1:13" ht="12.75">
      <c r="A30" s="1"/>
      <c r="B30" s="1" t="s">
        <v>35</v>
      </c>
      <c r="C30" s="15" t="str">
        <f>Lähtis!$B$21</f>
        <v>Simi</v>
      </c>
      <c r="D30" s="3"/>
      <c r="E30" s="3">
        <f>SUM(PDA!$K$6)</f>
        <v>0.0024768518518518516</v>
      </c>
      <c r="G30" s="1" t="s">
        <v>35</v>
      </c>
      <c r="H30" s="15" t="str">
        <f>Lähtis!$B$21</f>
        <v>Simi</v>
      </c>
      <c r="I30" s="3">
        <f>SUM(PDA!$K$5:$K$6)</f>
        <v>0.0033912037037037036</v>
      </c>
      <c r="K30" s="10">
        <f>SUM(I30-I29)</f>
        <v>0.00021990740740740738</v>
      </c>
      <c r="M30" s="10">
        <f>SUM(I30-$I$28)</f>
        <v>0.0006250000000000001</v>
      </c>
    </row>
    <row r="31" spans="1:13" ht="12.75">
      <c r="A31" s="1"/>
      <c r="B31" s="1" t="s">
        <v>36</v>
      </c>
      <c r="C31" s="15" t="str">
        <f>Lähtis!$B$51</f>
        <v>Jone</v>
      </c>
      <c r="D31" s="3"/>
      <c r="E31" s="3">
        <f>SUM(PDA!$O$19)</f>
        <v>0.0025810185185185185</v>
      </c>
      <c r="G31" s="1" t="s">
        <v>36</v>
      </c>
      <c r="H31" s="15" t="str">
        <f>Lähtis!$B$51</f>
        <v>Jone</v>
      </c>
      <c r="I31" s="3">
        <f>SUM(PDA!O$18:O$19)</f>
        <v>0.004085648148148148</v>
      </c>
      <c r="K31" s="10">
        <f>SUM(I31-I30)</f>
        <v>0.0006944444444444446</v>
      </c>
      <c r="M31" s="10">
        <f>SUM(I31-$I$28)</f>
        <v>0.0013194444444444447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SUM(PDA!$K$19)</f>
        <v>0.003472222222222222</v>
      </c>
      <c r="G32" s="1" t="s">
        <v>37</v>
      </c>
      <c r="H32" s="15" t="str">
        <f>Lähtis!$B$45</f>
        <v>Jyri</v>
      </c>
      <c r="I32" s="3">
        <f>SUM(PDA!$K$18:$K$19)</f>
        <v>0.006944444444444444</v>
      </c>
      <c r="K32" s="10">
        <f>SUM(I32-I31)</f>
        <v>0.002858796296296296</v>
      </c>
      <c r="M32" s="10">
        <f>SUM(I32-$I$28)</f>
        <v>0.004178240740740741</v>
      </c>
    </row>
    <row r="33" spans="1:11" ht="12.75">
      <c r="A33" s="2"/>
      <c r="B33" s="3"/>
      <c r="C33" s="15"/>
      <c r="D33" s="3"/>
      <c r="E33" s="3"/>
      <c r="G33" s="3"/>
      <c r="H33" s="15"/>
      <c r="I33" s="3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SUM(PDA!$G$19)</f>
        <v>0.0019560185185185184</v>
      </c>
      <c r="F34" s="5"/>
      <c r="G34" s="1" t="s">
        <v>33</v>
      </c>
      <c r="H34" s="15" t="str">
        <f>$B$7</f>
        <v>Tumu</v>
      </c>
      <c r="I34" s="3">
        <f>SUM(PDA!$G$18:$G$19)</f>
        <v>0.002662037037037037</v>
      </c>
      <c r="K34" s="10">
        <f>SUM($I$34-I34)</f>
        <v>0</v>
      </c>
      <c r="M34" s="10">
        <f>SUM($I$34-I34)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SUM(PDA!$I$6)</f>
        <v>0.002615740740740741</v>
      </c>
      <c r="G35" s="1" t="s">
        <v>34</v>
      </c>
      <c r="H35" s="15" t="str">
        <f>$B$17</f>
        <v>Janne</v>
      </c>
      <c r="I35" s="3">
        <f>SUM(PDA!$I$5:$I$6)</f>
        <v>0.0034606481481481485</v>
      </c>
      <c r="K35" s="10">
        <f>SUM(I35-I34)</f>
        <v>0.0007986111111111115</v>
      </c>
      <c r="M35" s="10">
        <f>SUM(I35-$I$34)</f>
        <v>0.0007986111111111115</v>
      </c>
    </row>
    <row r="36" spans="1:11" ht="12.75">
      <c r="A36" s="2"/>
      <c r="B36" s="3"/>
      <c r="C36" s="15"/>
      <c r="D36" s="3"/>
      <c r="E36" s="3"/>
      <c r="G36" s="3"/>
      <c r="H36" s="15"/>
      <c r="I36" s="3"/>
      <c r="K36" s="3"/>
    </row>
    <row r="37" spans="1:13" ht="12.75">
      <c r="A37" s="5" t="s">
        <v>31</v>
      </c>
      <c r="B37" s="1" t="s">
        <v>33</v>
      </c>
      <c r="C37" s="15" t="str">
        <f>Lähtis!$B$27</f>
        <v>Haatsi</v>
      </c>
      <c r="E37" s="3">
        <f>SUM(PDA!$O$6)</f>
        <v>0.0019328703703703704</v>
      </c>
      <c r="G37" s="1" t="s">
        <v>33</v>
      </c>
      <c r="H37" s="15" t="str">
        <f>$B$6</f>
        <v>Haatsi</v>
      </c>
      <c r="I37" s="3">
        <f>SUM(PDA!$O$5:$O$6)</f>
        <v>0.002662037037037037</v>
      </c>
      <c r="K37" s="10">
        <f>SUM($I$37-I37)</f>
        <v>0</v>
      </c>
      <c r="M37" s="10">
        <f>SUM($I$37-I37)</f>
        <v>0</v>
      </c>
    </row>
    <row r="38" spans="1:13" ht="12.75">
      <c r="A38" s="1"/>
      <c r="B38" s="1" t="s">
        <v>34</v>
      </c>
      <c r="C38" s="15" t="str">
        <f>Lähtis!$B$48</f>
        <v>Lipasti</v>
      </c>
      <c r="E38" s="3">
        <f>SUM(PDA!$M$19)</f>
        <v>0.0019560185185185184</v>
      </c>
      <c r="G38" s="1" t="s">
        <v>34</v>
      </c>
      <c r="H38" s="2" t="str">
        <f>$B$8</f>
        <v>Lipasti</v>
      </c>
      <c r="I38" s="3">
        <f>SUM(PDA!$M$18:$M$19)</f>
        <v>0.002685185185185185</v>
      </c>
      <c r="K38" s="10">
        <f>SUM(I38-I37)</f>
        <v>2.3148148148148008E-05</v>
      </c>
      <c r="M38" s="10">
        <f>SUM(I38-$I$37)</f>
        <v>2.3148148148148008E-05</v>
      </c>
    </row>
    <row r="39" spans="1:13" ht="12.75">
      <c r="A39" s="1"/>
      <c r="B39" s="1" t="s">
        <v>35</v>
      </c>
      <c r="C39" s="15" t="str">
        <f>Lähtis!$B$15</f>
        <v>Antti</v>
      </c>
      <c r="E39" s="3">
        <f>SUM(PDA!$G$6)</f>
        <v>0.0022106481481481478</v>
      </c>
      <c r="G39" s="1" t="s">
        <v>35</v>
      </c>
      <c r="H39" s="15" t="str">
        <f>$C$39</f>
        <v>Antti</v>
      </c>
      <c r="I39" s="3">
        <f>SUM(PDA!$G$5:$G$6)</f>
        <v>0.002997685185185185</v>
      </c>
      <c r="K39" s="10">
        <f>SUM(I39-I38)</f>
        <v>0.00031249999999999984</v>
      </c>
      <c r="M39" s="10">
        <f>SUM(I39-$I$37)</f>
        <v>0.00033564814814814785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SUM(PDA!$E$19)</f>
        <v>0.003472222222222222</v>
      </c>
      <c r="G40" s="1" t="s">
        <v>36</v>
      </c>
      <c r="H40" s="15" t="str">
        <f>$B$18</f>
        <v>Kalle</v>
      </c>
      <c r="I40" s="3">
        <f>SUM(PDA!$E$18:$E$19)</f>
        <v>0.0044907407407407405</v>
      </c>
      <c r="K40" s="10">
        <f>SUM(I40-I39)</f>
        <v>0.0014930555555555556</v>
      </c>
      <c r="M40" s="10">
        <f>SUM(I40-$I$37)</f>
        <v>0.0018287037037037035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/>
      <c r="B43" s="3"/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39" right="0.19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O26" sqref="O26"/>
    </sheetView>
  </sheetViews>
  <sheetFormatPr defaultColWidth="9.140625" defaultRowHeight="12.75"/>
  <cols>
    <col min="1" max="1" width="6.8515625" style="0" customWidth="1"/>
    <col min="2" max="2" width="9.57421875" style="1" customWidth="1"/>
    <col min="3" max="3" width="7.00390625" style="1" customWidth="1"/>
    <col min="4" max="4" width="2.421875" style="1" customWidth="1"/>
    <col min="5" max="5" width="12.00390625" style="1" customWidth="1"/>
    <col min="6" max="6" width="2.421875" style="1" customWidth="1"/>
    <col min="7" max="7" width="4.140625" style="1" customWidth="1"/>
    <col min="8" max="8" width="8.7109375" style="1" bestFit="1" customWidth="1"/>
    <col min="9" max="9" width="14.00390625" style="1" customWidth="1"/>
    <col min="10" max="10" width="2.140625" style="1" customWidth="1"/>
    <col min="11" max="11" width="14.00390625" style="1" customWidth="1"/>
    <col min="12" max="12" width="2.140625" style="1" customWidth="1"/>
    <col min="13" max="13" width="11.57421875" style="1" customWidth="1"/>
  </cols>
  <sheetData>
    <row r="2" spans="1:13" ht="18">
      <c r="A2" s="27" t="s">
        <v>2</v>
      </c>
      <c r="B2" s="17"/>
      <c r="C2" s="17"/>
      <c r="D2" s="17"/>
      <c r="E2" s="17"/>
      <c r="F2" s="17"/>
      <c r="G2" s="17"/>
      <c r="H2" s="17"/>
      <c r="I2" s="21" t="s">
        <v>39</v>
      </c>
      <c r="J2" s="17"/>
      <c r="K2" s="17"/>
      <c r="L2" s="17"/>
      <c r="M2" s="17"/>
    </row>
    <row r="3" spans="1:14" ht="12.75">
      <c r="A3" s="28" t="str">
        <f>PDA!B7</f>
        <v>Kypsälä</v>
      </c>
      <c r="B3" s="17"/>
      <c r="C3" s="19" t="s">
        <v>26</v>
      </c>
      <c r="D3" s="20"/>
      <c r="E3" s="21" t="s">
        <v>81</v>
      </c>
      <c r="F3" s="21"/>
      <c r="G3" s="21"/>
      <c r="H3" s="21"/>
      <c r="I3" s="21" t="s">
        <v>57</v>
      </c>
      <c r="J3" s="21"/>
      <c r="K3" s="18" t="s">
        <v>9</v>
      </c>
      <c r="L3" s="20"/>
      <c r="M3" s="18" t="s">
        <v>8</v>
      </c>
      <c r="N3" s="1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 t="s">
        <v>33</v>
      </c>
      <c r="B5" s="2" t="str">
        <f>(PDA!$Q$4)</f>
        <v>Sari</v>
      </c>
      <c r="C5" s="14" t="s">
        <v>25</v>
      </c>
      <c r="D5" s="3"/>
      <c r="E5" s="10">
        <f>SUM(PDA!$Q$7)</f>
        <v>0.000636574074074074</v>
      </c>
      <c r="G5" s="1" t="s">
        <v>33</v>
      </c>
      <c r="H5" s="2" t="str">
        <f>(PDA!$O$4)</f>
        <v>Haatsi</v>
      </c>
      <c r="I5" s="10">
        <f>SUM(PDA!$O$5:$O$7)</f>
        <v>0.003333333333333333</v>
      </c>
      <c r="K5" s="10">
        <f>SUM($I$5-I5)</f>
        <v>0</v>
      </c>
      <c r="M5" s="10">
        <f>SUM(I$5-I5)</f>
        <v>0</v>
      </c>
    </row>
    <row r="6" spans="1:13" ht="12.75">
      <c r="A6" s="1" t="s">
        <v>34</v>
      </c>
      <c r="B6" s="2" t="str">
        <f>(PDA!$O$4)</f>
        <v>Haatsi</v>
      </c>
      <c r="C6" s="14" t="s">
        <v>31</v>
      </c>
      <c r="D6" s="3"/>
      <c r="E6" s="10">
        <f>SUM(PDA!$O$7)</f>
        <v>0.0006712962962962962</v>
      </c>
      <c r="G6" s="1" t="s">
        <v>34</v>
      </c>
      <c r="H6" s="2" t="str">
        <f>(PDA!$G$17)</f>
        <v>Tumu</v>
      </c>
      <c r="I6" s="10">
        <f>SUM(PDA!$G$18:$G$20)</f>
        <v>0.003333333333333333</v>
      </c>
      <c r="K6" s="10">
        <f aca="true" t="shared" si="0" ref="K6:K19">SUM(I6-I5)</f>
        <v>0</v>
      </c>
      <c r="M6" s="10">
        <f aca="true" t="shared" si="1" ref="M6:M19">SUM(I6-I$5)</f>
        <v>0</v>
      </c>
    </row>
    <row r="7" spans="1:13" ht="12.75">
      <c r="A7" s="1" t="s">
        <v>35</v>
      </c>
      <c r="B7" s="2" t="str">
        <f>(PDA!$G$17)</f>
        <v>Tumu</v>
      </c>
      <c r="C7" s="14" t="s">
        <v>32</v>
      </c>
      <c r="D7" s="3"/>
      <c r="E7" s="10">
        <f>SUM(PDA!$G$20)</f>
        <v>0.0006712962962962962</v>
      </c>
      <c r="G7" s="1" t="s">
        <v>35</v>
      </c>
      <c r="H7" s="2" t="str">
        <f>(PDA!$Q$4)</f>
        <v>Sari</v>
      </c>
      <c r="I7" s="10">
        <f>SUM(PDA!$Q$5:$Q$7)+SUM(PDA!$R$5:$R$7)</f>
        <v>0.0034027777777777776</v>
      </c>
      <c r="K7" s="10">
        <f t="shared" si="0"/>
        <v>6.944444444444446E-05</v>
      </c>
      <c r="M7" s="10">
        <f t="shared" si="1"/>
        <v>6.944444444444446E-05</v>
      </c>
    </row>
    <row r="8" spans="1:13" ht="12.75">
      <c r="A8" s="1" t="s">
        <v>36</v>
      </c>
      <c r="B8" s="2" t="str">
        <f>(PDA!$M$4)</f>
        <v>Rise</v>
      </c>
      <c r="C8" s="14" t="s">
        <v>30</v>
      </c>
      <c r="D8" s="3"/>
      <c r="E8" s="10">
        <f>SUM(PDA!$M$7)</f>
        <v>0.0006944444444444445</v>
      </c>
      <c r="G8" s="1" t="s">
        <v>36</v>
      </c>
      <c r="H8" s="2" t="str">
        <f>(PDA!$M$4)</f>
        <v>Rise</v>
      </c>
      <c r="I8" s="10">
        <f>SUM(PDA!$M$5:$M$7)</f>
        <v>0.003402777777777778</v>
      </c>
      <c r="K8" s="10">
        <f t="shared" si="0"/>
        <v>4.336808689942018E-19</v>
      </c>
      <c r="M8" s="10">
        <f t="shared" si="1"/>
        <v>6.944444444444489E-05</v>
      </c>
    </row>
    <row r="9" spans="1:14" ht="12.75">
      <c r="A9" s="1" t="s">
        <v>37</v>
      </c>
      <c r="B9" s="2" t="str">
        <f>(PDA!$C$17)</f>
        <v>Miika</v>
      </c>
      <c r="C9" s="14" t="s">
        <v>30</v>
      </c>
      <c r="D9" s="3"/>
      <c r="E9" s="10">
        <f>SUM(PDA!$C$20)</f>
        <v>0.0007291666666666667</v>
      </c>
      <c r="G9" s="1" t="s">
        <v>37</v>
      </c>
      <c r="H9" s="2" t="str">
        <f>(PDA!$M$17)</f>
        <v>Lipasti</v>
      </c>
      <c r="I9" s="10">
        <f>SUM(PDA!$M$18:$M$20)</f>
        <v>0.0034374999999999996</v>
      </c>
      <c r="K9" s="10">
        <f t="shared" si="0"/>
        <v>3.472222222222158E-05</v>
      </c>
      <c r="M9" s="10">
        <f t="shared" si="1"/>
        <v>0.00010416666666666647</v>
      </c>
      <c r="N9" s="1"/>
    </row>
    <row r="10" spans="1:13" ht="12.75">
      <c r="A10" s="1" t="s">
        <v>42</v>
      </c>
      <c r="B10" s="2" t="str">
        <f>(PDA!$E$4)</f>
        <v>Toofast</v>
      </c>
      <c r="C10" s="14" t="s">
        <v>30</v>
      </c>
      <c r="D10" s="3"/>
      <c r="E10" s="10">
        <f>SUM(PDA!$E$7)</f>
        <v>0.0007523148148148147</v>
      </c>
      <c r="G10" s="1" t="s">
        <v>42</v>
      </c>
      <c r="H10" s="2" t="str">
        <f>(PDA!$C$17)</f>
        <v>Miika</v>
      </c>
      <c r="I10" s="10">
        <f>SUM(PDA!$C$18:$C$20)</f>
        <v>0.003483796296296296</v>
      </c>
      <c r="K10" s="10">
        <f t="shared" si="0"/>
        <v>4.629629629629645E-05</v>
      </c>
      <c r="M10" s="10">
        <f t="shared" si="1"/>
        <v>0.00015046296296296292</v>
      </c>
    </row>
    <row r="11" spans="1:13" ht="12.75">
      <c r="A11" s="1" t="s">
        <v>43</v>
      </c>
      <c r="B11" s="2" t="str">
        <f>(PDA!$G$4)</f>
        <v>Antti</v>
      </c>
      <c r="C11" s="14" t="s">
        <v>31</v>
      </c>
      <c r="D11" s="3"/>
      <c r="E11" s="10">
        <f>SUM(PDA!$G$7)</f>
        <v>0.0007523148148148147</v>
      </c>
      <c r="G11" s="1" t="s">
        <v>43</v>
      </c>
      <c r="H11" s="2" t="str">
        <f>(PDA!$E$4)</f>
        <v>Toofast</v>
      </c>
      <c r="I11" s="10">
        <f>SUM(PDA!$E$5:$E$7)</f>
        <v>0.003645833333333333</v>
      </c>
      <c r="K11" s="10">
        <f t="shared" si="0"/>
        <v>0.00016203703703703692</v>
      </c>
      <c r="M11" s="10">
        <f t="shared" si="1"/>
        <v>0.00031249999999999984</v>
      </c>
    </row>
    <row r="12" spans="1:13" ht="12.75">
      <c r="A12" s="1" t="s">
        <v>44</v>
      </c>
      <c r="B12" s="2" t="str">
        <f>(PDA!$M$17)</f>
        <v>Lipasti</v>
      </c>
      <c r="C12" s="14" t="s">
        <v>31</v>
      </c>
      <c r="D12" s="3"/>
      <c r="E12" s="10">
        <f>SUM(PDA!$M$20)</f>
        <v>0.0007523148148148147</v>
      </c>
      <c r="G12" s="1" t="s">
        <v>44</v>
      </c>
      <c r="H12" s="2" t="str">
        <f>(PDA!$G$4)</f>
        <v>Antti</v>
      </c>
      <c r="I12" s="10">
        <f>SUM(PDA!$G$5:$G$7)</f>
        <v>0.0037499999999999994</v>
      </c>
      <c r="K12" s="10">
        <f t="shared" si="0"/>
        <v>0.00010416666666666647</v>
      </c>
      <c r="M12" s="10">
        <f t="shared" si="1"/>
        <v>0.0004166666666666663</v>
      </c>
    </row>
    <row r="13" spans="1:13" ht="12.75">
      <c r="A13" s="1" t="s">
        <v>45</v>
      </c>
      <c r="B13" s="2" t="str">
        <f>(PDA!$I$4)</f>
        <v>Janne</v>
      </c>
      <c r="C13" s="14" t="s">
        <v>32</v>
      </c>
      <c r="D13" s="3"/>
      <c r="E13" s="10">
        <f>SUM(PDA!$I$7)</f>
        <v>0.0008912037037037036</v>
      </c>
      <c r="G13" s="1" t="s">
        <v>45</v>
      </c>
      <c r="H13" s="2" t="str">
        <f>(PDA!$C$4)</f>
        <v>Ami</v>
      </c>
      <c r="I13" s="10">
        <f>SUM(PDA!$C$5:$C$7)</f>
        <v>0.004120370370370371</v>
      </c>
      <c r="K13" s="10">
        <f t="shared" si="0"/>
        <v>0.00037037037037037117</v>
      </c>
      <c r="M13" s="10">
        <f t="shared" si="1"/>
        <v>0.0007870370370370375</v>
      </c>
    </row>
    <row r="14" spans="1:13" ht="12.75">
      <c r="A14" s="1" t="s">
        <v>46</v>
      </c>
      <c r="B14" s="2" t="str">
        <f>(PDA!$O$17)</f>
        <v>Jone</v>
      </c>
      <c r="C14" s="14" t="s">
        <v>25</v>
      </c>
      <c r="D14" s="3"/>
      <c r="E14" s="10">
        <f>SUM(PDA!$O$20)</f>
        <v>0.0009027777777777778</v>
      </c>
      <c r="G14" s="1" t="s">
        <v>46</v>
      </c>
      <c r="H14" s="2" t="str">
        <f>(PDA!$I$17)</f>
        <v>Jaquels</v>
      </c>
      <c r="I14" s="10">
        <f>SUM(PDA!$I$18:$I$20)</f>
        <v>0.0042824074074074075</v>
      </c>
      <c r="K14" s="10">
        <f t="shared" si="0"/>
        <v>0.00016203703703703692</v>
      </c>
      <c r="M14" s="10">
        <f t="shared" si="1"/>
        <v>0.0009490740740740744</v>
      </c>
    </row>
    <row r="15" spans="1:14" ht="12.75">
      <c r="A15" s="1" t="s">
        <v>47</v>
      </c>
      <c r="B15" s="2" t="str">
        <f>(PDA!$C$4)</f>
        <v>Ami</v>
      </c>
      <c r="C15" s="14" t="s">
        <v>25</v>
      </c>
      <c r="D15" s="3"/>
      <c r="E15" s="10">
        <f>SUM(PDA!$C$7)</f>
        <v>0.0009490740740740741</v>
      </c>
      <c r="G15" s="1" t="s">
        <v>47</v>
      </c>
      <c r="H15" s="2" t="str">
        <f>(PDA!$K$4)</f>
        <v>Simi</v>
      </c>
      <c r="I15" s="10">
        <f>SUM(PDA!$K$5:$K$7)</f>
        <v>0.004340277777777778</v>
      </c>
      <c r="K15" s="10">
        <f t="shared" si="0"/>
        <v>5.7870370370370454E-05</v>
      </c>
      <c r="M15" s="10">
        <f t="shared" si="1"/>
        <v>0.0010069444444444449</v>
      </c>
      <c r="N15" s="1"/>
    </row>
    <row r="16" spans="1:13" ht="12.75">
      <c r="A16" s="1" t="s">
        <v>48</v>
      </c>
      <c r="B16" s="2" t="str">
        <f>(PDA!$K$4)</f>
        <v>Simi</v>
      </c>
      <c r="C16" s="14" t="s">
        <v>25</v>
      </c>
      <c r="D16" s="3"/>
      <c r="E16" s="10">
        <f>SUM(PDA!$K$7)</f>
        <v>0.0009490740740740741</v>
      </c>
      <c r="G16" s="1" t="s">
        <v>48</v>
      </c>
      <c r="H16" s="2" t="str">
        <f>(PDA!$I$4)</f>
        <v>Janne</v>
      </c>
      <c r="I16" s="10">
        <f>SUM(PDA!$I$5:$I$7)</f>
        <v>0.004351851851851852</v>
      </c>
      <c r="K16" s="10">
        <f t="shared" si="0"/>
        <v>1.1574074074074438E-05</v>
      </c>
      <c r="M16" s="10">
        <f t="shared" si="1"/>
        <v>0.0010185185185185193</v>
      </c>
    </row>
    <row r="17" spans="1:13" ht="12.75">
      <c r="A17" s="1" t="s">
        <v>49</v>
      </c>
      <c r="B17" s="2" t="str">
        <f>(PDA!$I$17)</f>
        <v>Jaquels</v>
      </c>
      <c r="C17" s="14" t="s">
        <v>30</v>
      </c>
      <c r="D17" s="3"/>
      <c r="E17" s="10">
        <f>SUM(PDA!$I$20)</f>
        <v>0.0009722222222222221</v>
      </c>
      <c r="G17" s="1" t="s">
        <v>49</v>
      </c>
      <c r="H17" s="2" t="str">
        <f>(PDA!$O$17)</f>
        <v>Jone</v>
      </c>
      <c r="I17" s="10">
        <f>SUM(PDA!$O$18:$O$20)</f>
        <v>0.004988425925925926</v>
      </c>
      <c r="K17" s="10">
        <f t="shared" si="0"/>
        <v>0.0006365740740740733</v>
      </c>
      <c r="M17" s="10">
        <f t="shared" si="1"/>
        <v>0.0016550925925925926</v>
      </c>
    </row>
    <row r="18" spans="1:14" ht="12.75">
      <c r="A18" s="1" t="s">
        <v>50</v>
      </c>
      <c r="B18" s="2" t="str">
        <f>(PDA!$E$17)</f>
        <v>Kalle</v>
      </c>
      <c r="C18" s="14" t="s">
        <v>31</v>
      </c>
      <c r="D18" s="3"/>
      <c r="E18" s="10">
        <f>SUM(PDA!$E$20)</f>
        <v>0.003472222222222222</v>
      </c>
      <c r="G18" s="1" t="s">
        <v>50</v>
      </c>
      <c r="H18" s="2" t="str">
        <f>(PDA!$E$17)</f>
        <v>Kalle</v>
      </c>
      <c r="I18" s="10">
        <f>SUM(PDA!$E$18:$E$20)</f>
        <v>0.007962962962962963</v>
      </c>
      <c r="K18" s="10">
        <f t="shared" si="0"/>
        <v>0.0029745370370370377</v>
      </c>
      <c r="M18" s="10">
        <f t="shared" si="1"/>
        <v>0.00462962962962963</v>
      </c>
      <c r="N18" s="1"/>
    </row>
    <row r="19" spans="1:13" ht="12.75">
      <c r="A19" s="1" t="s">
        <v>51</v>
      </c>
      <c r="B19" s="2" t="str">
        <f>(PDA!$K$17)</f>
        <v>Jyri</v>
      </c>
      <c r="C19" s="14" t="s">
        <v>25</v>
      </c>
      <c r="D19" s="3"/>
      <c r="E19" s="10">
        <f>SUM(PDA!$K$20)</f>
        <v>0.003472222222222222</v>
      </c>
      <c r="G19" s="1" t="s">
        <v>51</v>
      </c>
      <c r="H19" s="2" t="str">
        <f>(PDA!$K$17)</f>
        <v>Jyri</v>
      </c>
      <c r="I19" s="10">
        <f>SUM(PDA!$K$18:$K$20)</f>
        <v>0.010416666666666666</v>
      </c>
      <c r="K19" s="10">
        <f t="shared" si="0"/>
        <v>0.0024537037037037027</v>
      </c>
      <c r="M19" s="10">
        <f t="shared" si="1"/>
        <v>0.007083333333333333</v>
      </c>
    </row>
    <row r="20" spans="1:11" ht="23.25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24</v>
      </c>
      <c r="B21" s="22"/>
      <c r="C21" s="22"/>
      <c r="D21" s="22"/>
      <c r="E21" s="21" t="s">
        <v>81</v>
      </c>
      <c r="F21" s="21"/>
      <c r="G21" s="21"/>
      <c r="H21" s="21"/>
      <c r="I21" s="21" t="s">
        <v>82</v>
      </c>
      <c r="J21" s="21"/>
      <c r="K21" s="21" t="s">
        <v>9</v>
      </c>
      <c r="L21" s="21"/>
      <c r="M21" s="23" t="s">
        <v>38</v>
      </c>
      <c r="N21" s="1"/>
      <c r="O21" s="1"/>
    </row>
    <row r="22" spans="1:11" ht="12.75">
      <c r="A22" s="4"/>
      <c r="B22" s="3"/>
      <c r="C22" s="3"/>
      <c r="D22" s="3"/>
      <c r="K22" s="3"/>
    </row>
    <row r="23" spans="1:14" ht="12.75">
      <c r="A23" s="5" t="s">
        <v>30</v>
      </c>
      <c r="B23" s="1" t="s">
        <v>33</v>
      </c>
      <c r="C23" s="15" t="str">
        <f>Lähtis!$B$24</f>
        <v>Rise</v>
      </c>
      <c r="D23" s="3"/>
      <c r="E23" s="3">
        <f>SUM(PDA!$M$7)</f>
        <v>0.0006944444444444445</v>
      </c>
      <c r="G23" s="1" t="s">
        <v>33</v>
      </c>
      <c r="H23" s="15" t="str">
        <f>Lähtis!$B$24</f>
        <v>Rise</v>
      </c>
      <c r="I23" s="3">
        <f>SUM(PDA!$M$5:$M$7)</f>
        <v>0.003402777777777778</v>
      </c>
      <c r="K23" s="10">
        <f>SUM($I$23-I23)</f>
        <v>0</v>
      </c>
      <c r="M23" s="10">
        <f>SUM($I$23-I23)</f>
        <v>0</v>
      </c>
      <c r="N23" s="1"/>
    </row>
    <row r="24" spans="1:13" ht="12.75">
      <c r="A24" s="1"/>
      <c r="B24" s="1" t="s">
        <v>34</v>
      </c>
      <c r="C24" s="15" t="str">
        <f>Lähtis!$B$33</f>
        <v>Miika</v>
      </c>
      <c r="D24" s="3"/>
      <c r="E24" s="3">
        <f>SUM(PDA!$C$20)</f>
        <v>0.0007291666666666667</v>
      </c>
      <c r="G24" s="1" t="s">
        <v>34</v>
      </c>
      <c r="H24" s="15" t="str">
        <f>Lähtis!$B$33</f>
        <v>Miika</v>
      </c>
      <c r="I24" s="3">
        <f>SUM(PDA!$C$18:$C$20)</f>
        <v>0.003483796296296296</v>
      </c>
      <c r="K24" s="10">
        <f>SUM(I24-I23)</f>
        <v>8.101851851851803E-05</v>
      </c>
      <c r="M24" s="10">
        <f>SUM(I24-$I$23)</f>
        <v>8.101851851851803E-05</v>
      </c>
    </row>
    <row r="25" spans="1:13" ht="12.75">
      <c r="A25" s="1"/>
      <c r="B25" s="1" t="s">
        <v>35</v>
      </c>
      <c r="C25" s="15" t="str">
        <f>Lähtis!$B$12</f>
        <v>Toofast</v>
      </c>
      <c r="D25" s="3"/>
      <c r="E25" s="3">
        <f>SUM(PDA!$E$7)</f>
        <v>0.0007523148148148147</v>
      </c>
      <c r="G25" s="1" t="s">
        <v>35</v>
      </c>
      <c r="H25" s="15" t="str">
        <f>Lähtis!$B$12</f>
        <v>Toofast</v>
      </c>
      <c r="I25" s="3">
        <f>SUM(PDA!$E$5:$E$7)</f>
        <v>0.003645833333333333</v>
      </c>
      <c r="K25" s="10">
        <f>SUM(I25-I24)</f>
        <v>0.00016203703703703692</v>
      </c>
      <c r="M25" s="10">
        <f>SUM(I25-$I$23)</f>
        <v>0.00024305555555555495</v>
      </c>
    </row>
    <row r="26" spans="1:13" ht="12.75">
      <c r="A26" s="1"/>
      <c r="B26" s="1" t="s">
        <v>36</v>
      </c>
      <c r="C26" s="2" t="str">
        <f>Lähtis!$B$42</f>
        <v>Jaquels</v>
      </c>
      <c r="E26" s="3">
        <f>SUM(PDA!$I$20)</f>
        <v>0.0009722222222222221</v>
      </c>
      <c r="G26" s="1" t="s">
        <v>36</v>
      </c>
      <c r="H26" s="2" t="str">
        <f>Lähtis!$B$42</f>
        <v>Jaquels</v>
      </c>
      <c r="I26" s="3">
        <f>SUM(PDA!$I$18:$I$20)</f>
        <v>0.0042824074074074075</v>
      </c>
      <c r="K26" s="10">
        <f>SUM(I26-I25)</f>
        <v>0.0006365740740740746</v>
      </c>
      <c r="M26" s="10">
        <f>SUM(I26-$I$23)</f>
        <v>0.0008796296296296295</v>
      </c>
    </row>
    <row r="27" spans="1:8" ht="12.75">
      <c r="A27" s="6"/>
      <c r="C27" s="2"/>
      <c r="E27" s="4"/>
      <c r="F27" s="5"/>
      <c r="H27" s="2"/>
    </row>
    <row r="28" spans="1:13" ht="12.75">
      <c r="A28" s="5" t="s">
        <v>25</v>
      </c>
      <c r="B28" s="1" t="s">
        <v>33</v>
      </c>
      <c r="C28" s="15" t="str">
        <f>Lähtis!$B$30</f>
        <v>Sari</v>
      </c>
      <c r="D28" s="3"/>
      <c r="E28" s="3">
        <f>SUM(PDA!$Q$7)</f>
        <v>0.000636574074074074</v>
      </c>
      <c r="G28" s="1" t="s">
        <v>33</v>
      </c>
      <c r="H28" s="15" t="str">
        <f>$B$5</f>
        <v>Sari</v>
      </c>
      <c r="I28" s="3">
        <f>SUM(PDA!$Q$5:$Q$7)</f>
        <v>0.003171296296296296</v>
      </c>
      <c r="J28" s="1" t="s">
        <v>101</v>
      </c>
      <c r="K28" s="10">
        <f>SUM($I$28-I28)</f>
        <v>0</v>
      </c>
      <c r="M28" s="10">
        <f>SUM($E$28-E28)</f>
        <v>0</v>
      </c>
    </row>
    <row r="29" spans="1:13" ht="12.75">
      <c r="A29" s="1"/>
      <c r="B29" s="1" t="s">
        <v>34</v>
      </c>
      <c r="C29" s="15" t="str">
        <f>Lähtis!$B$51</f>
        <v>Jone</v>
      </c>
      <c r="D29" s="3"/>
      <c r="E29" s="3">
        <f>SUM(PDA!$O$20)</f>
        <v>0.0009027777777777778</v>
      </c>
      <c r="G29" s="1" t="s">
        <v>34</v>
      </c>
      <c r="H29" s="15" t="str">
        <f>Lähtis!$B$9</f>
        <v>Ami</v>
      </c>
      <c r="I29" s="3">
        <f>SUM(PDA!$C$5:$C$7)</f>
        <v>0.004120370370370371</v>
      </c>
      <c r="K29" s="10">
        <f>SUM(I29-I28)</f>
        <v>0.0009490740740740744</v>
      </c>
      <c r="M29" s="10">
        <f>SUM(I29-$I$28)</f>
        <v>0.0009490740740740744</v>
      </c>
    </row>
    <row r="30" spans="1:13" ht="12.75">
      <c r="A30" s="1"/>
      <c r="B30" s="1" t="s">
        <v>35</v>
      </c>
      <c r="C30" s="15" t="str">
        <f>Lähtis!$B$9</f>
        <v>Ami</v>
      </c>
      <c r="D30" s="3"/>
      <c r="E30" s="3">
        <f>SUM(PDA!$C7)</f>
        <v>0.0009490740740740741</v>
      </c>
      <c r="G30" s="1" t="s">
        <v>35</v>
      </c>
      <c r="H30" s="15" t="str">
        <f>Lähtis!$B$21</f>
        <v>Simi</v>
      </c>
      <c r="I30" s="3">
        <f>SUM(PDA!$K$5:$K$7)</f>
        <v>0.004340277777777778</v>
      </c>
      <c r="K30" s="10">
        <f>SUM(I30-I29)</f>
        <v>0.00021990740740740738</v>
      </c>
      <c r="M30" s="10">
        <f>SUM(I30-$I$28)</f>
        <v>0.0011689814814814818</v>
      </c>
    </row>
    <row r="31" spans="1:13" ht="12.75">
      <c r="A31" s="1"/>
      <c r="B31" s="1" t="s">
        <v>36</v>
      </c>
      <c r="C31" s="15" t="str">
        <f>Lähtis!$B$21</f>
        <v>Simi</v>
      </c>
      <c r="D31" s="3"/>
      <c r="E31" s="3">
        <f>SUM(PDA!$K$7)</f>
        <v>0.0009490740740740741</v>
      </c>
      <c r="G31" s="1" t="s">
        <v>36</v>
      </c>
      <c r="H31" s="15" t="str">
        <f>Lähtis!$B$51</f>
        <v>Jone</v>
      </c>
      <c r="I31" s="3">
        <f>SUM(PDA!$O$18:$O$20)</f>
        <v>0.004988425925925926</v>
      </c>
      <c r="K31" s="10">
        <f>SUM(I31-I30)</f>
        <v>0.0006481481481481477</v>
      </c>
      <c r="M31" s="10">
        <f>SUM(I31-$I$28)</f>
        <v>0.0018171296296296295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SUM(PDA!$K$20)</f>
        <v>0.003472222222222222</v>
      </c>
      <c r="G32" s="1" t="s">
        <v>37</v>
      </c>
      <c r="H32" s="15" t="str">
        <f>$B$19</f>
        <v>Jyri</v>
      </c>
      <c r="I32" s="3">
        <f>SUM(PDA!$K$18:$K$20)</f>
        <v>0.010416666666666666</v>
      </c>
      <c r="K32" s="10">
        <f>SUM(I32-I31)</f>
        <v>0.00542824074074074</v>
      </c>
      <c r="M32" s="10">
        <f>SUM(I32-$I$28)</f>
        <v>0.00724537037037037</v>
      </c>
    </row>
    <row r="33" spans="1:11" ht="12.75">
      <c r="A33" s="2"/>
      <c r="B33" s="3"/>
      <c r="C33" s="15"/>
      <c r="D33" s="3"/>
      <c r="E33" s="3"/>
      <c r="G33" s="3"/>
      <c r="H33" s="15"/>
      <c r="I33" s="3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SUM(PDA!$G$20)</f>
        <v>0.0006712962962962962</v>
      </c>
      <c r="F34" s="5"/>
      <c r="G34" s="1" t="s">
        <v>33</v>
      </c>
      <c r="H34" s="15" t="str">
        <f>Lähtis!$B$39</f>
        <v>Tumu</v>
      </c>
      <c r="I34" s="3">
        <f>SUM(PDA!$G$18:$G$20)</f>
        <v>0.003333333333333333</v>
      </c>
      <c r="K34" s="10">
        <f>SUM($I$34-I34)</f>
        <v>0</v>
      </c>
      <c r="M34" s="10">
        <f>SUM($I$34-I34)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SUM(PDA!$I$7)</f>
        <v>0.0008912037037037036</v>
      </c>
      <c r="G35" s="1" t="s">
        <v>34</v>
      </c>
      <c r="H35" s="15" t="str">
        <f>Lähtis!$B$18</f>
        <v>Janne</v>
      </c>
      <c r="I35" s="3">
        <f>SUM(PDA!$I$5:$I$7)</f>
        <v>0.004351851851851852</v>
      </c>
      <c r="K35" s="10">
        <f>SUM(I35-I34)</f>
        <v>0.0010185185185185193</v>
      </c>
      <c r="M35" s="10">
        <f>SUM(I35-$I$34)</f>
        <v>0.0010185185185185193</v>
      </c>
    </row>
    <row r="36" spans="1:11" ht="12.75">
      <c r="A36" s="2"/>
      <c r="B36" s="3"/>
      <c r="C36" s="15"/>
      <c r="D36" s="3"/>
      <c r="E36" s="3"/>
      <c r="G36" s="3"/>
      <c r="H36" s="15"/>
      <c r="I36" s="3"/>
      <c r="K36" s="3"/>
    </row>
    <row r="37" spans="1:13" ht="12.75">
      <c r="A37" s="5" t="s">
        <v>31</v>
      </c>
      <c r="B37" s="1" t="s">
        <v>33</v>
      </c>
      <c r="C37" s="15" t="str">
        <f>Lähtis!$B$27</f>
        <v>Haatsi</v>
      </c>
      <c r="E37" s="3">
        <f>SUM(PDA!$O$7)</f>
        <v>0.0006712962962962962</v>
      </c>
      <c r="G37" s="1" t="s">
        <v>33</v>
      </c>
      <c r="H37" s="15" t="str">
        <f>Lähtis!$B$27</f>
        <v>Haatsi</v>
      </c>
      <c r="I37" s="3">
        <f>SUM(PDA!$O$5:$O$7)</f>
        <v>0.003333333333333333</v>
      </c>
      <c r="K37" s="10">
        <f>SUM($I$37-I37)</f>
        <v>0</v>
      </c>
      <c r="M37" s="10">
        <f>SUM($I$37-I37)</f>
        <v>0</v>
      </c>
    </row>
    <row r="38" spans="1:13" ht="12.75">
      <c r="A38" s="1"/>
      <c r="B38" s="1" t="s">
        <v>34</v>
      </c>
      <c r="C38" s="15" t="str">
        <f>Lähtis!$B$15</f>
        <v>Antti</v>
      </c>
      <c r="E38" s="3">
        <f>SUM(PDA!$G$7)</f>
        <v>0.0007523148148148147</v>
      </c>
      <c r="G38" s="1" t="s">
        <v>34</v>
      </c>
      <c r="H38" s="15" t="str">
        <f>Lähtis!$B$48</f>
        <v>Lipasti</v>
      </c>
      <c r="I38" s="3">
        <f>SUM(PDA!$M$18:$M$20)+SUM(PDA!$N$18:$N20)</f>
        <v>0.0035532407407407405</v>
      </c>
      <c r="J38" s="1" t="s">
        <v>101</v>
      </c>
      <c r="K38" s="10">
        <f>SUM(I38-I37)</f>
        <v>0.00021990740740740738</v>
      </c>
      <c r="M38" s="10">
        <f>SUM(I38-$I$37)</f>
        <v>0.00021990740740740738</v>
      </c>
    </row>
    <row r="39" spans="1:13" ht="12.75">
      <c r="A39" s="1"/>
      <c r="B39" s="1" t="s">
        <v>35</v>
      </c>
      <c r="C39" s="15" t="str">
        <f>Lähtis!$B$48</f>
        <v>Lipasti</v>
      </c>
      <c r="E39" s="3">
        <f>SUM(PDA!$M$20)</f>
        <v>0.0007523148148148147</v>
      </c>
      <c r="G39" s="1" t="s">
        <v>35</v>
      </c>
      <c r="H39" s="15" t="str">
        <f>Lähtis!$B$15</f>
        <v>Antti</v>
      </c>
      <c r="I39" s="3">
        <f>SUM(PDA!$G$5:$G$7)</f>
        <v>0.0037499999999999994</v>
      </c>
      <c r="K39" s="10">
        <f>SUM(I39-I38)</f>
        <v>0.00019675925925925894</v>
      </c>
      <c r="M39" s="10">
        <f>SUM(I39-$I$37)</f>
        <v>0.0004166666666666663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SUM(PDA!$E$20)</f>
        <v>0.003472222222222222</v>
      </c>
      <c r="G40" s="1" t="s">
        <v>36</v>
      </c>
      <c r="H40" s="15" t="str">
        <f>Lähtis!$B$36</f>
        <v>Kalle</v>
      </c>
      <c r="I40" s="3">
        <f>SUM(PDA!$E$18:$E$20)</f>
        <v>0.007962962962962963</v>
      </c>
      <c r="K40" s="10">
        <f>SUM(I40-I39)</f>
        <v>0.0042129629629629635</v>
      </c>
      <c r="M40" s="10">
        <f>SUM(I40-$I$37)</f>
        <v>0.00462962962962963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/>
      <c r="B43" s="3"/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61" right="0.19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A20" sqref="A20:IV21"/>
    </sheetView>
  </sheetViews>
  <sheetFormatPr defaultColWidth="9.140625" defaultRowHeight="12.75"/>
  <cols>
    <col min="1" max="1" width="6.8515625" style="0" customWidth="1"/>
    <col min="2" max="2" width="12.57421875" style="1" customWidth="1"/>
    <col min="3" max="3" width="7.00390625" style="1" customWidth="1"/>
    <col min="4" max="4" width="2.00390625" style="1" customWidth="1"/>
    <col min="5" max="5" width="11.00390625" style="1" customWidth="1"/>
    <col min="6" max="6" width="2.140625" style="1" customWidth="1"/>
    <col min="7" max="7" width="3.57421875" style="1" bestFit="1" customWidth="1"/>
    <col min="8" max="8" width="8.7109375" style="1" bestFit="1" customWidth="1"/>
    <col min="9" max="9" width="14.00390625" style="1" customWidth="1"/>
    <col min="10" max="10" width="2.00390625" style="1" customWidth="1"/>
    <col min="11" max="11" width="14.00390625" style="1" customWidth="1"/>
    <col min="12" max="12" width="2.00390625" style="1" customWidth="1"/>
    <col min="13" max="13" width="11.57421875" style="1" customWidth="1"/>
  </cols>
  <sheetData>
    <row r="2" spans="1:13" ht="18">
      <c r="A2" s="27" t="s">
        <v>3</v>
      </c>
      <c r="B2" s="17"/>
      <c r="C2" s="17"/>
      <c r="D2" s="17"/>
      <c r="E2" s="17"/>
      <c r="F2" s="17"/>
      <c r="G2" s="17"/>
      <c r="H2" s="17"/>
      <c r="I2" s="21" t="s">
        <v>39</v>
      </c>
      <c r="J2" s="17"/>
      <c r="K2" s="17"/>
      <c r="L2" s="17"/>
      <c r="M2" s="17"/>
    </row>
    <row r="3" spans="1:14" ht="12.75">
      <c r="A3" s="28" t="str">
        <f>PDA!B8</f>
        <v>LVI-janssonin kiusaus</v>
      </c>
      <c r="B3" s="17"/>
      <c r="C3" s="19" t="s">
        <v>26</v>
      </c>
      <c r="D3" s="20"/>
      <c r="E3" s="21" t="s">
        <v>79</v>
      </c>
      <c r="F3" s="21"/>
      <c r="G3" s="21"/>
      <c r="H3" s="21"/>
      <c r="I3" s="21" t="s">
        <v>58</v>
      </c>
      <c r="J3" s="21"/>
      <c r="K3" s="18" t="s">
        <v>9</v>
      </c>
      <c r="L3" s="20"/>
      <c r="M3" s="18" t="s">
        <v>8</v>
      </c>
      <c r="N3" s="1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 t="s">
        <v>33</v>
      </c>
      <c r="B5" s="2" t="str">
        <f>(PDA!$M$17)</f>
        <v>Lipasti</v>
      </c>
      <c r="C5" s="14" t="s">
        <v>31</v>
      </c>
      <c r="D5" s="3"/>
      <c r="E5" s="10">
        <f>SUM(PDA!$M$21)</f>
        <v>0.0007291666666666667</v>
      </c>
      <c r="G5" s="1" t="s">
        <v>33</v>
      </c>
      <c r="H5" s="2" t="str">
        <f>(PDA!$G$17)</f>
        <v>Tumu</v>
      </c>
      <c r="I5" s="10">
        <f>SUM(PDA!$G$18:$G$21)</f>
        <v>0.004097222222222222</v>
      </c>
      <c r="K5" s="10">
        <f>SUM($I$5-I5)</f>
        <v>0</v>
      </c>
      <c r="M5" s="10">
        <f>SUM(I$5-I5)</f>
        <v>0</v>
      </c>
    </row>
    <row r="6" spans="1:13" ht="12.75">
      <c r="A6" s="1" t="s">
        <v>34</v>
      </c>
      <c r="B6" s="2" t="str">
        <f>(PDA!$Q$4)</f>
        <v>Sari</v>
      </c>
      <c r="C6" s="14" t="s">
        <v>25</v>
      </c>
      <c r="D6" s="3"/>
      <c r="E6" s="10">
        <f>SUM(PDA!$Q$8)</f>
        <v>0.0007523148148148147</v>
      </c>
      <c r="G6" s="1" t="s">
        <v>34</v>
      </c>
      <c r="H6" s="2" t="str">
        <f>(PDA!$Q$4)</f>
        <v>Sari</v>
      </c>
      <c r="I6" s="10">
        <f>SUM(PDA!$Q$5:$Q$8)+SUM(PDA!$R$5:$R$8)</f>
        <v>0.004155092592592593</v>
      </c>
      <c r="J6" s="1" t="s">
        <v>101</v>
      </c>
      <c r="K6" s="10">
        <f aca="true" t="shared" si="0" ref="K6:K19">SUM(I6-I5)</f>
        <v>5.787037037037132E-05</v>
      </c>
      <c r="M6" s="10">
        <f aca="true" t="shared" si="1" ref="M6:M19">SUM(I6-I$5)</f>
        <v>5.787037037037132E-05</v>
      </c>
    </row>
    <row r="7" spans="1:13" ht="12.75">
      <c r="A7" s="1" t="s">
        <v>35</v>
      </c>
      <c r="B7" s="2" t="str">
        <f>(PDA!$G$17)</f>
        <v>Tumu</v>
      </c>
      <c r="C7" s="14" t="s">
        <v>32</v>
      </c>
      <c r="D7" s="3"/>
      <c r="E7" s="10">
        <f>SUM(PDA!$G$21)</f>
        <v>0.0007638888888888889</v>
      </c>
      <c r="G7" s="1" t="s">
        <v>35</v>
      </c>
      <c r="H7" s="2" t="str">
        <f>(PDA!$M$4)</f>
        <v>Rise</v>
      </c>
      <c r="I7" s="10">
        <f>SUM(PDA!$M$5:$M$8)</f>
        <v>0.004201388888888889</v>
      </c>
      <c r="K7" s="10">
        <f t="shared" si="0"/>
        <v>4.6296296296296016E-05</v>
      </c>
      <c r="M7" s="10">
        <f t="shared" si="1"/>
        <v>0.00010416666666666734</v>
      </c>
    </row>
    <row r="8" spans="1:13" ht="12.75">
      <c r="A8" s="1" t="s">
        <v>36</v>
      </c>
      <c r="B8" s="2" t="str">
        <f>(PDA!$E$4)</f>
        <v>Toofast</v>
      </c>
      <c r="C8" s="14" t="s">
        <v>30</v>
      </c>
      <c r="D8" s="3"/>
      <c r="E8" s="10">
        <f>SUM(PDA!$E$8)</f>
        <v>0.000775462962962963</v>
      </c>
      <c r="G8" s="1" t="s">
        <v>36</v>
      </c>
      <c r="H8" s="2" t="str">
        <f>(PDA!$O$4)</f>
        <v>Haatsi</v>
      </c>
      <c r="I8" s="10">
        <f>SUM(PDA!$O$5:$O$8)</f>
        <v>0.004224537037037037</v>
      </c>
      <c r="K8" s="10">
        <f t="shared" si="0"/>
        <v>2.3148148148148008E-05</v>
      </c>
      <c r="M8" s="10">
        <f t="shared" si="1"/>
        <v>0.00012731481481481535</v>
      </c>
    </row>
    <row r="9" spans="1:14" ht="12.75">
      <c r="A9" s="1" t="s">
        <v>37</v>
      </c>
      <c r="B9" s="2" t="str">
        <f>(PDA!$C$17)</f>
        <v>Miika</v>
      </c>
      <c r="C9" s="14" t="s">
        <v>30</v>
      </c>
      <c r="D9" s="3"/>
      <c r="E9" s="10">
        <f>SUM(PDA!$C$21)</f>
        <v>0.000775462962962963</v>
      </c>
      <c r="G9" s="1" t="s">
        <v>37</v>
      </c>
      <c r="H9" s="2" t="str">
        <f>(PDA!$C$17)</f>
        <v>Miika</v>
      </c>
      <c r="I9" s="10">
        <f>SUM(PDA!$C$18:$C$21)</f>
        <v>0.0042592592592592595</v>
      </c>
      <c r="K9" s="10">
        <f t="shared" si="0"/>
        <v>3.4722222222222446E-05</v>
      </c>
      <c r="M9" s="10">
        <f t="shared" si="1"/>
        <v>0.0001620370370370378</v>
      </c>
      <c r="N9" s="1"/>
    </row>
    <row r="10" spans="1:13" ht="12.75">
      <c r="A10" s="1" t="s">
        <v>42</v>
      </c>
      <c r="B10" s="2" t="str">
        <f>(PDA!$M$4)</f>
        <v>Rise</v>
      </c>
      <c r="C10" s="14" t="s">
        <v>30</v>
      </c>
      <c r="D10" s="3"/>
      <c r="E10" s="10">
        <f>SUM(PDA!$M$8)</f>
        <v>0.000798611111111111</v>
      </c>
      <c r="G10" s="1" t="s">
        <v>42</v>
      </c>
      <c r="H10" s="2" t="str">
        <f>(PDA!$M$17)</f>
        <v>Lipasti</v>
      </c>
      <c r="I10" s="10">
        <f>SUM(PDA!$M$18:$M$21)+SUM(PDA!$N$18:$N$21)</f>
        <v>0.0042824074074074075</v>
      </c>
      <c r="J10" s="1" t="s">
        <v>101</v>
      </c>
      <c r="K10" s="10">
        <f t="shared" si="0"/>
        <v>2.3148148148148008E-05</v>
      </c>
      <c r="M10" s="10">
        <f t="shared" si="1"/>
        <v>0.0001851851851851858</v>
      </c>
    </row>
    <row r="11" spans="1:13" ht="12.75">
      <c r="A11" s="1" t="s">
        <v>43</v>
      </c>
      <c r="B11" s="2" t="str">
        <f>(PDA!$G$4)</f>
        <v>Antti</v>
      </c>
      <c r="C11" s="14" t="s">
        <v>31</v>
      </c>
      <c r="D11" s="3"/>
      <c r="E11" s="10">
        <f>SUM(PDA!$G$8)</f>
        <v>0.0008333333333333334</v>
      </c>
      <c r="G11" s="1" t="s">
        <v>43</v>
      </c>
      <c r="H11" s="2" t="str">
        <f>(PDA!$E$4)</f>
        <v>Toofast</v>
      </c>
      <c r="I11" s="10">
        <f>SUM(PDA!$E$5:$E$8)</f>
        <v>0.004421296296296296</v>
      </c>
      <c r="K11" s="10">
        <f t="shared" si="0"/>
        <v>0.00013888888888888892</v>
      </c>
      <c r="M11" s="10">
        <f t="shared" si="1"/>
        <v>0.0003240740740740747</v>
      </c>
    </row>
    <row r="12" spans="1:13" ht="12.75">
      <c r="A12" s="1" t="s">
        <v>44</v>
      </c>
      <c r="B12" s="2" t="str">
        <f>(PDA!$O$4)</f>
        <v>Haatsi</v>
      </c>
      <c r="C12" s="14" t="s">
        <v>31</v>
      </c>
      <c r="D12" s="3"/>
      <c r="E12" s="10">
        <f>SUM(PDA!$O$8)</f>
        <v>0.0008912037037037036</v>
      </c>
      <c r="G12" s="1" t="s">
        <v>44</v>
      </c>
      <c r="H12" s="2" t="str">
        <f>(PDA!$G$4)</f>
        <v>Antti</v>
      </c>
      <c r="I12" s="10">
        <f>SUM(PDA!$G$5:$G$8)</f>
        <v>0.0045833333333333325</v>
      </c>
      <c r="K12" s="10">
        <f t="shared" si="0"/>
        <v>0.00016203703703703606</v>
      </c>
      <c r="M12" s="10">
        <f t="shared" si="1"/>
        <v>0.00048611111111111077</v>
      </c>
    </row>
    <row r="13" spans="1:13" ht="12.75">
      <c r="A13" s="1" t="s">
        <v>45</v>
      </c>
      <c r="B13" s="2" t="str">
        <f>(PDA!$I$4)</f>
        <v>Janne</v>
      </c>
      <c r="C13" s="14" t="s">
        <v>32</v>
      </c>
      <c r="D13" s="3"/>
      <c r="E13" s="10">
        <f>SUM(PDA!$I$8)</f>
        <v>0.0009027777777777778</v>
      </c>
      <c r="G13" s="1" t="s">
        <v>45</v>
      </c>
      <c r="H13" s="2" t="str">
        <f>(PDA!$C$4)</f>
        <v>Ami</v>
      </c>
      <c r="I13" s="10">
        <f>SUM(PDA!$C$5:$C$8)</f>
        <v>0.0050347222222222225</v>
      </c>
      <c r="K13" s="10">
        <f t="shared" si="0"/>
        <v>0.00045138888888889006</v>
      </c>
      <c r="M13" s="10">
        <f t="shared" si="1"/>
        <v>0.0009375000000000008</v>
      </c>
    </row>
    <row r="14" spans="1:13" ht="12.75">
      <c r="A14" s="1" t="s">
        <v>46</v>
      </c>
      <c r="B14" s="2" t="str">
        <f>(PDA!$C$4)</f>
        <v>Ami</v>
      </c>
      <c r="C14" s="14" t="s">
        <v>25</v>
      </c>
      <c r="D14" s="3"/>
      <c r="E14" s="10">
        <f>SUM(PDA!$C$8)</f>
        <v>0.0009143518518518518</v>
      </c>
      <c r="G14" s="1" t="s">
        <v>46</v>
      </c>
      <c r="H14" s="2" t="str">
        <f>(PDA!$I$17)</f>
        <v>Jaquels</v>
      </c>
      <c r="I14" s="10">
        <f>SUM(PDA!$I$18:$I$21)</f>
        <v>0.005208333333333333</v>
      </c>
      <c r="K14" s="10">
        <f t="shared" si="0"/>
        <v>0.0001736111111111105</v>
      </c>
      <c r="M14" s="10">
        <f t="shared" si="1"/>
        <v>0.0011111111111111113</v>
      </c>
    </row>
    <row r="15" spans="1:14" ht="12.75">
      <c r="A15" s="1" t="s">
        <v>47</v>
      </c>
      <c r="B15" s="2" t="str">
        <f>(PDA!$I$17)</f>
        <v>Jaquels</v>
      </c>
      <c r="C15" s="14" t="s">
        <v>30</v>
      </c>
      <c r="D15" s="3"/>
      <c r="E15" s="10">
        <f>SUM(PDA!$I$21)</f>
        <v>0.0009259259259259259</v>
      </c>
      <c r="G15" s="1" t="s">
        <v>47</v>
      </c>
      <c r="H15" s="2" t="str">
        <f>(PDA!$I$4)</f>
        <v>Janne</v>
      </c>
      <c r="I15" s="10">
        <f>SUM(PDA!$I$5:$I$8)</f>
        <v>0.00525462962962963</v>
      </c>
      <c r="K15" s="10">
        <f t="shared" si="0"/>
        <v>4.6296296296296884E-05</v>
      </c>
      <c r="M15" s="10">
        <f t="shared" si="1"/>
        <v>0.0011574074074074082</v>
      </c>
      <c r="N15" s="1"/>
    </row>
    <row r="16" spans="1:13" ht="12.75">
      <c r="A16" s="1" t="s">
        <v>48</v>
      </c>
      <c r="B16" s="2" t="str">
        <f>(PDA!$O$17)</f>
        <v>Jone</v>
      </c>
      <c r="C16" s="14" t="s">
        <v>25</v>
      </c>
      <c r="D16" s="3"/>
      <c r="E16" s="10">
        <f>SUM(PDA!$O$21)</f>
        <v>0.0009490740740740741</v>
      </c>
      <c r="G16" s="1" t="s">
        <v>48</v>
      </c>
      <c r="H16" s="2" t="str">
        <f>(PDA!$K$4)</f>
        <v>Simi</v>
      </c>
      <c r="I16" s="10">
        <f>SUM(PDA!$K$5:$K$8)</f>
        <v>0.005370370370370371</v>
      </c>
      <c r="K16" s="10">
        <f t="shared" si="0"/>
        <v>0.00011574074074074091</v>
      </c>
      <c r="M16" s="10">
        <f t="shared" si="1"/>
        <v>0.0012731481481481491</v>
      </c>
    </row>
    <row r="17" spans="1:13" ht="12.75">
      <c r="A17" s="1" t="s">
        <v>49</v>
      </c>
      <c r="B17" s="2" t="str">
        <f>(PDA!$K$4)</f>
        <v>Simi</v>
      </c>
      <c r="C17" s="14" t="s">
        <v>25</v>
      </c>
      <c r="D17" s="3"/>
      <c r="E17" s="10">
        <f>SUM(PDA!$K$8)</f>
        <v>0.0010300925925925926</v>
      </c>
      <c r="G17" s="1" t="s">
        <v>49</v>
      </c>
      <c r="H17" s="2" t="str">
        <f>(PDA!$O$17)</f>
        <v>Jone</v>
      </c>
      <c r="I17" s="10">
        <f>SUM(PDA!$O$18:$O$21)</f>
        <v>0.0059375</v>
      </c>
      <c r="K17" s="10">
        <f t="shared" si="0"/>
        <v>0.0005671296296296292</v>
      </c>
      <c r="M17" s="10">
        <f t="shared" si="1"/>
        <v>0.0018402777777777784</v>
      </c>
    </row>
    <row r="18" spans="1:14" ht="12.75">
      <c r="A18" s="1" t="s">
        <v>50</v>
      </c>
      <c r="B18" s="2" t="str">
        <f>(PDA!$E$17)</f>
        <v>Kalle</v>
      </c>
      <c r="C18" s="14" t="s">
        <v>31</v>
      </c>
      <c r="D18" s="3"/>
      <c r="E18" s="10">
        <f>SUM(PDA!$E$21)</f>
        <v>0.0451388888888889</v>
      </c>
      <c r="G18" s="1" t="s">
        <v>50</v>
      </c>
      <c r="H18" s="2" t="str">
        <f>(PDA!$E$17)</f>
        <v>Kalle</v>
      </c>
      <c r="I18" s="10">
        <f>SUM(PDA!$E$18:$E$21)</f>
        <v>0.053101851851851865</v>
      </c>
      <c r="K18" s="10">
        <f t="shared" si="0"/>
        <v>0.04716435185185187</v>
      </c>
      <c r="M18" s="10">
        <f t="shared" si="1"/>
        <v>0.04900462962962964</v>
      </c>
      <c r="N18" s="1"/>
    </row>
    <row r="19" spans="1:13" ht="12.75">
      <c r="A19" s="1" t="s">
        <v>51</v>
      </c>
      <c r="B19" s="2" t="str">
        <f>(PDA!$K$17)</f>
        <v>Jyri</v>
      </c>
      <c r="C19" s="14" t="s">
        <v>25</v>
      </c>
      <c r="D19" s="3"/>
      <c r="E19" s="10">
        <f>SUM(PDA!$K$21)</f>
        <v>0.0451388888888889</v>
      </c>
      <c r="G19" s="1" t="s">
        <v>51</v>
      </c>
      <c r="H19" s="2" t="str">
        <f>(PDA!$K$17)</f>
        <v>Jyri</v>
      </c>
      <c r="I19" s="10">
        <f>SUM(PDA!$K$18:$K$21)</f>
        <v>0.055555555555555566</v>
      </c>
      <c r="K19" s="10">
        <f t="shared" si="0"/>
        <v>0.002453703703703701</v>
      </c>
      <c r="M19" s="10">
        <f t="shared" si="1"/>
        <v>0.05145833333333334</v>
      </c>
    </row>
    <row r="20" spans="1:11" ht="23.25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24</v>
      </c>
      <c r="B21" s="22"/>
      <c r="C21" s="22"/>
      <c r="D21" s="22"/>
      <c r="E21" s="21" t="s">
        <v>79</v>
      </c>
      <c r="F21" s="21"/>
      <c r="G21" s="21"/>
      <c r="H21" s="21"/>
      <c r="I21" s="21" t="s">
        <v>80</v>
      </c>
      <c r="J21" s="21"/>
      <c r="K21" s="21" t="s">
        <v>9</v>
      </c>
      <c r="L21" s="21"/>
      <c r="M21" s="23" t="s">
        <v>38</v>
      </c>
      <c r="N21" s="1"/>
      <c r="O21" s="1"/>
    </row>
    <row r="22" spans="1:11" ht="12.75">
      <c r="A22" s="4"/>
      <c r="B22" s="3"/>
      <c r="C22" s="3"/>
      <c r="D22" s="3"/>
      <c r="K22" s="3"/>
    </row>
    <row r="23" spans="1:13" ht="12.75">
      <c r="A23" s="5" t="s">
        <v>30</v>
      </c>
      <c r="B23" s="1" t="s">
        <v>33</v>
      </c>
      <c r="C23" s="15" t="str">
        <f>Lähtis!$B$12</f>
        <v>Toofast</v>
      </c>
      <c r="D23" s="3"/>
      <c r="E23" s="3">
        <f>SUM(PDA!$E$8)</f>
        <v>0.000775462962962963</v>
      </c>
      <c r="G23" s="1" t="s">
        <v>33</v>
      </c>
      <c r="H23" s="15" t="str">
        <f>Lähtis!$B$24</f>
        <v>Rise</v>
      </c>
      <c r="I23" s="3">
        <f>SUM(PDA!$M$5:$M$8)</f>
        <v>0.004201388888888889</v>
      </c>
      <c r="K23" s="10">
        <f>SUM($I$23-I23)</f>
        <v>0</v>
      </c>
      <c r="M23" s="10">
        <f>SUM($I$23-I23)</f>
        <v>0</v>
      </c>
    </row>
    <row r="24" spans="1:13" ht="12.75">
      <c r="A24" s="1"/>
      <c r="B24" s="1" t="s">
        <v>34</v>
      </c>
      <c r="C24" s="15" t="str">
        <f>Lähtis!$B$33</f>
        <v>Miika</v>
      </c>
      <c r="D24" s="3"/>
      <c r="E24" s="3">
        <f>SUM(PDA!$C$21)</f>
        <v>0.000775462962962963</v>
      </c>
      <c r="G24" s="1" t="s">
        <v>34</v>
      </c>
      <c r="H24" s="15" t="str">
        <f>Lähtis!$B$33</f>
        <v>Miika</v>
      </c>
      <c r="I24" s="3">
        <f>SUM(PDA!$C$18:$C$21)</f>
        <v>0.0042592592592592595</v>
      </c>
      <c r="K24" s="10">
        <f>SUM(I24-I23)</f>
        <v>5.7870370370370454E-05</v>
      </c>
      <c r="M24" s="10">
        <f>SUM(I24-$I$23)</f>
        <v>5.7870370370370454E-05</v>
      </c>
    </row>
    <row r="25" spans="1:13" ht="12.75">
      <c r="A25" s="1"/>
      <c r="B25" s="1" t="s">
        <v>35</v>
      </c>
      <c r="C25" s="15" t="str">
        <f>Lähtis!$B$24</f>
        <v>Rise</v>
      </c>
      <c r="D25" s="3"/>
      <c r="E25" s="3">
        <f>SUM(PDA!$M$8)</f>
        <v>0.000798611111111111</v>
      </c>
      <c r="G25" s="1" t="s">
        <v>35</v>
      </c>
      <c r="H25" s="15" t="str">
        <f>Lähtis!$B$12</f>
        <v>Toofast</v>
      </c>
      <c r="I25" s="3">
        <f>SUM(PDA!$E$5:$E$8)</f>
        <v>0.004421296296296296</v>
      </c>
      <c r="K25" s="10">
        <f>SUM(I25-I24)</f>
        <v>0.00016203703703703692</v>
      </c>
      <c r="M25" s="10">
        <f>SUM(I25-$I$23)</f>
        <v>0.00021990740740740738</v>
      </c>
    </row>
    <row r="26" spans="1:13" ht="12.75">
      <c r="A26" s="1"/>
      <c r="B26" s="1" t="s">
        <v>36</v>
      </c>
      <c r="C26" s="2" t="str">
        <f>Lähtis!$B$42</f>
        <v>Jaquels</v>
      </c>
      <c r="E26" s="3">
        <f>SUM(PDA!$I$21)</f>
        <v>0.0009259259259259259</v>
      </c>
      <c r="G26" s="1" t="s">
        <v>36</v>
      </c>
      <c r="H26" s="2" t="str">
        <f>Lähtis!$B$42</f>
        <v>Jaquels</v>
      </c>
      <c r="I26" s="3">
        <f>SUM(PDA!$I$18:$I$21)</f>
        <v>0.005208333333333333</v>
      </c>
      <c r="K26" s="10">
        <f>SUM(I26-I25)</f>
        <v>0.0007870370370370366</v>
      </c>
      <c r="M26" s="10">
        <f>SUM(I26-$I$23)</f>
        <v>0.001006944444444444</v>
      </c>
    </row>
    <row r="27" spans="1:8" ht="12.75">
      <c r="A27" s="6"/>
      <c r="C27" s="2"/>
      <c r="E27" s="4"/>
      <c r="F27" s="5"/>
      <c r="H27" s="2"/>
    </row>
    <row r="28" spans="1:13" ht="12.75">
      <c r="A28" s="5" t="s">
        <v>25</v>
      </c>
      <c r="B28" s="1" t="s">
        <v>33</v>
      </c>
      <c r="C28" s="15" t="str">
        <f>Lähtis!$B$30</f>
        <v>Sari</v>
      </c>
      <c r="D28" s="3"/>
      <c r="E28" s="3">
        <f>SUM(PDA!$Q$8)</f>
        <v>0.0007523148148148147</v>
      </c>
      <c r="G28" s="1" t="s">
        <v>33</v>
      </c>
      <c r="H28" s="15" t="str">
        <f>Lähtis!$B$30</f>
        <v>Sari</v>
      </c>
      <c r="I28" s="3">
        <f>SUM(PDA!$Q$5:$Q$8)+SUM(PDA!$R$5:$R$8)</f>
        <v>0.004155092592592593</v>
      </c>
      <c r="J28" s="1" t="s">
        <v>101</v>
      </c>
      <c r="K28" s="10">
        <f>SUM($I$28-I28)</f>
        <v>0</v>
      </c>
      <c r="M28" s="10">
        <f>SUM($I$28-I28)</f>
        <v>0</v>
      </c>
    </row>
    <row r="29" spans="1:13" ht="12.75">
      <c r="A29" s="1"/>
      <c r="B29" s="1" t="s">
        <v>34</v>
      </c>
      <c r="C29" s="15" t="str">
        <f>Lähtis!$B$9</f>
        <v>Ami</v>
      </c>
      <c r="D29" s="3"/>
      <c r="E29" s="3">
        <f>SUM(PDA!$C8)</f>
        <v>0.0009143518518518518</v>
      </c>
      <c r="G29" s="1" t="s">
        <v>34</v>
      </c>
      <c r="H29" s="15" t="str">
        <f>Lähtis!$B$9</f>
        <v>Ami</v>
      </c>
      <c r="I29" s="3">
        <f>SUM(PDA!$C$5:$C$8)</f>
        <v>0.0050347222222222225</v>
      </c>
      <c r="K29" s="10">
        <f>SUM(I29-I28)</f>
        <v>0.0008796296296296295</v>
      </c>
      <c r="M29" s="10">
        <f>SUM(I29-$I$28)</f>
        <v>0.0008796296296296295</v>
      </c>
    </row>
    <row r="30" spans="1:13" ht="12.75">
      <c r="A30" s="1"/>
      <c r="B30" s="1" t="s">
        <v>35</v>
      </c>
      <c r="C30" s="15" t="str">
        <f>Lähtis!$B$51</f>
        <v>Jone</v>
      </c>
      <c r="E30" s="3">
        <f>SUM(PDA!$O$21)</f>
        <v>0.0009490740740740741</v>
      </c>
      <c r="G30" s="1" t="s">
        <v>35</v>
      </c>
      <c r="H30" s="15" t="str">
        <f>Lähtis!$B$21</f>
        <v>Simi</v>
      </c>
      <c r="I30" s="3">
        <f>SUM(PDA!$K$5:$K$8)</f>
        <v>0.005370370370370371</v>
      </c>
      <c r="K30" s="10">
        <f>SUM(I30-I29)</f>
        <v>0.0003356481481481483</v>
      </c>
      <c r="M30" s="10">
        <f>SUM(I30-$I$28)</f>
        <v>0.0012152777777777778</v>
      </c>
    </row>
    <row r="31" spans="1:13" ht="12.75">
      <c r="A31" s="1"/>
      <c r="B31" s="1" t="s">
        <v>36</v>
      </c>
      <c r="C31" s="15" t="str">
        <f>Lähtis!$B$21</f>
        <v>Simi</v>
      </c>
      <c r="D31" s="3"/>
      <c r="E31" s="3">
        <f>SUM(PDA!$K$8)</f>
        <v>0.0010300925925925926</v>
      </c>
      <c r="G31" s="1" t="s">
        <v>36</v>
      </c>
      <c r="H31" s="15" t="str">
        <f>Lähtis!$B$51</f>
        <v>Jone</v>
      </c>
      <c r="I31" s="3">
        <f>SUM(PDA!$O$18:$O$21)</f>
        <v>0.0059375</v>
      </c>
      <c r="K31" s="10">
        <f>SUM(I31-I30)</f>
        <v>0.0005671296296296292</v>
      </c>
      <c r="M31" s="10">
        <f>SUM(I31-$I$28)</f>
        <v>0.001782407407407407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SUM(PDA!$K$21)</f>
        <v>0.0451388888888889</v>
      </c>
      <c r="G32" s="1" t="s">
        <v>37</v>
      </c>
      <c r="H32" s="15" t="str">
        <f>Lähtis!$B$45</f>
        <v>Jyri</v>
      </c>
      <c r="I32" s="3">
        <f>SUM(PDA!$K$18:$K$21)</f>
        <v>0.055555555555555566</v>
      </c>
      <c r="K32" s="10">
        <f>SUM(I32-I31)</f>
        <v>0.04961805555555557</v>
      </c>
      <c r="M32" s="10">
        <f>SUM(I32-$I$28)</f>
        <v>0.051400462962962974</v>
      </c>
    </row>
    <row r="33" spans="1:11" ht="12.75">
      <c r="A33" s="2"/>
      <c r="B33" s="3"/>
      <c r="C33" s="15"/>
      <c r="D33" s="3"/>
      <c r="E33" s="3"/>
      <c r="G33" s="3"/>
      <c r="H33" s="15"/>
      <c r="I33" s="3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SUM(PDA!$G$21)</f>
        <v>0.0007638888888888889</v>
      </c>
      <c r="F34" s="5"/>
      <c r="G34" s="1" t="s">
        <v>33</v>
      </c>
      <c r="H34" s="15" t="str">
        <f>Lähtis!$B$39</f>
        <v>Tumu</v>
      </c>
      <c r="I34" s="3">
        <f>SUM(PDA!$G$18:$G$21)</f>
        <v>0.004097222222222222</v>
      </c>
      <c r="K34" s="10">
        <f>SUM($I$34-I34)</f>
        <v>0</v>
      </c>
      <c r="M34" s="10">
        <f>SUM($I$34-I34)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SUM(PDA!$I$8)</f>
        <v>0.0009027777777777778</v>
      </c>
      <c r="G35" s="1" t="s">
        <v>34</v>
      </c>
      <c r="H35" s="15" t="str">
        <f>Lähtis!$B$18</f>
        <v>Janne</v>
      </c>
      <c r="I35" s="3">
        <f>SUM(PDA!$I$5:$I$8)</f>
        <v>0.00525462962962963</v>
      </c>
      <c r="K35" s="10">
        <f>SUM(I35-I34)</f>
        <v>0.0011574074074074082</v>
      </c>
      <c r="M35" s="10">
        <f>SUM(I35-$I$34)</f>
        <v>0.0011574074074074082</v>
      </c>
    </row>
    <row r="36" spans="1:11" ht="12.75">
      <c r="A36" s="2"/>
      <c r="B36" s="3"/>
      <c r="C36" s="15"/>
      <c r="D36" s="3"/>
      <c r="E36" s="3"/>
      <c r="G36" s="3"/>
      <c r="H36" s="15"/>
      <c r="I36" s="3"/>
      <c r="K36" s="3"/>
    </row>
    <row r="37" spans="1:13" ht="12.75">
      <c r="A37" s="5" t="s">
        <v>31</v>
      </c>
      <c r="B37" s="1" t="s">
        <v>33</v>
      </c>
      <c r="C37" s="15" t="str">
        <f>Lähtis!$B$48</f>
        <v>Lipasti</v>
      </c>
      <c r="E37" s="3">
        <f>SUM(PDA!$M$21)</f>
        <v>0.0007291666666666667</v>
      </c>
      <c r="G37" s="1" t="s">
        <v>33</v>
      </c>
      <c r="H37" s="15" t="str">
        <f>Lähtis!$B$27</f>
        <v>Haatsi</v>
      </c>
      <c r="I37" s="3">
        <f>SUM(PDA!$O$5:$O$8)</f>
        <v>0.004224537037037037</v>
      </c>
      <c r="K37" s="10">
        <f>SUM($I$37-I37)</f>
        <v>0</v>
      </c>
      <c r="M37" s="10">
        <f>SUM($I$37-I37)</f>
        <v>0</v>
      </c>
    </row>
    <row r="38" spans="1:13" ht="12.75">
      <c r="A38" s="1"/>
      <c r="B38" s="1" t="s">
        <v>34</v>
      </c>
      <c r="C38" s="15" t="str">
        <f>Lähtis!$B$15</f>
        <v>Antti</v>
      </c>
      <c r="E38" s="3">
        <f>SUM(PDA!$G$8)</f>
        <v>0.0008333333333333334</v>
      </c>
      <c r="G38" s="1" t="s">
        <v>34</v>
      </c>
      <c r="H38" s="15" t="str">
        <f>Lähtis!$B$48</f>
        <v>Lipasti</v>
      </c>
      <c r="I38" s="3">
        <f>SUM(PDA!$M$18:$M$21)+SUM(PDA!$N$18:$N$21)</f>
        <v>0.0042824074074074075</v>
      </c>
      <c r="J38" s="1" t="s">
        <v>101</v>
      </c>
      <c r="K38" s="10">
        <f>SUM(I38-I37)</f>
        <v>5.7870370370370454E-05</v>
      </c>
      <c r="M38" s="10">
        <f>SUM(I38-$I$37)</f>
        <v>5.7870370370370454E-05</v>
      </c>
    </row>
    <row r="39" spans="1:13" ht="12.75">
      <c r="A39" s="1"/>
      <c r="B39" s="1" t="s">
        <v>35</v>
      </c>
      <c r="C39" s="15" t="str">
        <f>Lähtis!$B$27</f>
        <v>Haatsi</v>
      </c>
      <c r="E39" s="3">
        <f>SUM(PDA!$O$8)</f>
        <v>0.0008912037037037036</v>
      </c>
      <c r="G39" s="1" t="s">
        <v>35</v>
      </c>
      <c r="H39" s="15" t="str">
        <f>Lähtis!$B$15</f>
        <v>Antti</v>
      </c>
      <c r="I39" s="3">
        <f>SUM(PDA!$G$5:$G$8)</f>
        <v>0.0045833333333333325</v>
      </c>
      <c r="K39" s="10">
        <f>SUM(I39-I38)</f>
        <v>0.00030092592592592497</v>
      </c>
      <c r="M39" s="10">
        <f>SUM(I39-$I$37)</f>
        <v>0.0003587962962962954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SUM(PDA!$E$21)</f>
        <v>0.0451388888888889</v>
      </c>
      <c r="G40" s="1" t="s">
        <v>36</v>
      </c>
      <c r="H40" s="15" t="str">
        <f>Lähtis!$B$36</f>
        <v>Kalle</v>
      </c>
      <c r="I40" s="3">
        <f>SUM(PDA!$E$18:$E$21)</f>
        <v>0.053101851851851865</v>
      </c>
      <c r="K40" s="10">
        <f>SUM(I40-I39)</f>
        <v>0.04851851851851853</v>
      </c>
      <c r="M40" s="10">
        <f>SUM(I40-$I$37)</f>
        <v>0.04887731481481483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/>
      <c r="B43" s="3"/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47" right="0.19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Q7" sqref="Q7"/>
    </sheetView>
  </sheetViews>
  <sheetFormatPr defaultColWidth="9.140625" defaultRowHeight="12.75"/>
  <cols>
    <col min="1" max="1" width="6.8515625" style="0" customWidth="1"/>
    <col min="2" max="2" width="9.57421875" style="1" customWidth="1"/>
    <col min="3" max="3" width="7.00390625" style="1" customWidth="1"/>
    <col min="4" max="4" width="2.421875" style="1" customWidth="1"/>
    <col min="5" max="5" width="12.00390625" style="1" customWidth="1"/>
    <col min="6" max="6" width="2.57421875" style="1" customWidth="1"/>
    <col min="7" max="7" width="4.140625" style="1" customWidth="1"/>
    <col min="8" max="8" width="8.28125" style="1" customWidth="1"/>
    <col min="9" max="9" width="14.00390625" style="1" customWidth="1"/>
    <col min="10" max="10" width="1.8515625" style="1" customWidth="1"/>
    <col min="11" max="11" width="14.00390625" style="1" customWidth="1"/>
    <col min="12" max="12" width="1.7109375" style="1" customWidth="1"/>
    <col min="13" max="13" width="11.57421875" style="1" customWidth="1"/>
  </cols>
  <sheetData>
    <row r="2" spans="1:13" ht="18">
      <c r="A2" s="27" t="s">
        <v>4</v>
      </c>
      <c r="B2" s="17"/>
      <c r="C2" s="17"/>
      <c r="D2" s="17"/>
      <c r="E2" s="17"/>
      <c r="F2" s="17"/>
      <c r="G2" s="17"/>
      <c r="H2" s="17"/>
      <c r="I2" s="21" t="s">
        <v>39</v>
      </c>
      <c r="J2" s="17"/>
      <c r="K2" s="17"/>
      <c r="L2" s="17"/>
      <c r="M2" s="17"/>
    </row>
    <row r="3" spans="1:14" ht="12.75">
      <c r="A3" s="28" t="str">
        <f>PDA!B9</f>
        <v>Jouninpohja</v>
      </c>
      <c r="B3" s="17"/>
      <c r="C3" s="19" t="s">
        <v>26</v>
      </c>
      <c r="D3" s="20"/>
      <c r="E3" s="21" t="s">
        <v>78</v>
      </c>
      <c r="F3" s="21"/>
      <c r="G3" s="21"/>
      <c r="H3" s="21"/>
      <c r="I3" s="21" t="s">
        <v>59</v>
      </c>
      <c r="J3" s="21"/>
      <c r="K3" s="18" t="s">
        <v>9</v>
      </c>
      <c r="L3" s="20"/>
      <c r="M3" s="18" t="s">
        <v>8</v>
      </c>
      <c r="N3" s="1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 t="s">
        <v>33</v>
      </c>
      <c r="B5" s="2" t="str">
        <f>(PDA!$M$4)</f>
        <v>Rise</v>
      </c>
      <c r="C5" s="14" t="s">
        <v>30</v>
      </c>
      <c r="D5" s="3"/>
      <c r="E5" s="10">
        <f>SUM(PDA!$M$9)</f>
        <v>0.0010416666666666667</v>
      </c>
      <c r="G5" s="1" t="s">
        <v>33</v>
      </c>
      <c r="H5" s="2" t="str">
        <f>(PDA!$G$17)</f>
        <v>Tumu</v>
      </c>
      <c r="I5" s="10">
        <f>SUM(PDA!$G$18:$G$22)</f>
        <v>0.005173611111111111</v>
      </c>
      <c r="K5" s="10">
        <f>SUM($I$5-I5)</f>
        <v>0</v>
      </c>
      <c r="M5" s="10">
        <f>SUM(I$5-I5)</f>
        <v>0</v>
      </c>
    </row>
    <row r="6" spans="1:13" ht="12.75">
      <c r="A6" s="1" t="s">
        <v>34</v>
      </c>
      <c r="B6" s="2" t="str">
        <f>(PDA!$G$17)</f>
        <v>Tumu</v>
      </c>
      <c r="C6" s="14" t="s">
        <v>32</v>
      </c>
      <c r="D6" s="3"/>
      <c r="E6" s="10">
        <f>SUM(PDA!$G$22)</f>
        <v>0.0010763888888888889</v>
      </c>
      <c r="G6" s="1" t="s">
        <v>34</v>
      </c>
      <c r="H6" s="2" t="str">
        <f>(PDA!$M$4)</f>
        <v>Rise</v>
      </c>
      <c r="I6" s="10">
        <f>SUM(PDA!$M$5:$M$9)</f>
        <v>0.0052430555555555555</v>
      </c>
      <c r="K6" s="10">
        <f aca="true" t="shared" si="0" ref="K6:K19">SUM(I6-I5)</f>
        <v>6.944444444444489E-05</v>
      </c>
      <c r="M6" s="10">
        <f aca="true" t="shared" si="1" ref="M6:M19">SUM(I6-I$5)</f>
        <v>6.944444444444489E-05</v>
      </c>
    </row>
    <row r="7" spans="1:13" ht="12.75">
      <c r="A7" s="1" t="s">
        <v>35</v>
      </c>
      <c r="B7" s="2" t="str">
        <f>(PDA!$Q$4)</f>
        <v>Sari</v>
      </c>
      <c r="C7" s="14" t="s">
        <v>25</v>
      </c>
      <c r="D7" s="3"/>
      <c r="E7" s="10">
        <f>SUM(PDA!$Q$9)</f>
        <v>0.0010879629629629629</v>
      </c>
      <c r="G7" s="1" t="s">
        <v>35</v>
      </c>
      <c r="H7" s="2" t="str">
        <f>(PDA!$Q$4)</f>
        <v>Sari</v>
      </c>
      <c r="I7" s="10">
        <f>SUM(PDA!$Q$5:$Q$9)+SUM(PDA!$R$5:$R$9)</f>
        <v>0.005243055555555556</v>
      </c>
      <c r="J7" s="1" t="s">
        <v>101</v>
      </c>
      <c r="K7" s="10">
        <f t="shared" si="0"/>
        <v>8.673617379884035E-19</v>
      </c>
      <c r="M7" s="10">
        <f t="shared" si="1"/>
        <v>6.944444444444576E-05</v>
      </c>
    </row>
    <row r="8" spans="1:13" ht="12.75">
      <c r="A8" s="1" t="s">
        <v>36</v>
      </c>
      <c r="B8" s="2" t="str">
        <f>(PDA!$O$4)</f>
        <v>Haatsi</v>
      </c>
      <c r="C8" s="14" t="s">
        <v>31</v>
      </c>
      <c r="D8" s="3"/>
      <c r="E8" s="10">
        <f>SUM(PDA!$O$9)</f>
        <v>0.001099537037037037</v>
      </c>
      <c r="G8" s="1" t="s">
        <v>36</v>
      </c>
      <c r="H8" s="2" t="str">
        <f>(PDA!$O$4)</f>
        <v>Haatsi</v>
      </c>
      <c r="I8" s="10">
        <f>SUM(PDA!$O$5:$O$9)</f>
        <v>0.005324074074074074</v>
      </c>
      <c r="K8" s="10">
        <f t="shared" si="0"/>
        <v>8.10185185185176E-05</v>
      </c>
      <c r="M8" s="10">
        <f t="shared" si="1"/>
        <v>0.00015046296296296335</v>
      </c>
    </row>
    <row r="9" spans="1:14" ht="12.75">
      <c r="A9" s="1" t="s">
        <v>37</v>
      </c>
      <c r="B9" s="2" t="str">
        <f>(PDA!$M$17)</f>
        <v>Lipasti</v>
      </c>
      <c r="C9" s="14" t="s">
        <v>31</v>
      </c>
      <c r="D9" s="3"/>
      <c r="E9" s="10">
        <f>SUM(PDA!$M$22)</f>
        <v>0.0011574074074074073</v>
      </c>
      <c r="G9" s="1" t="s">
        <v>37</v>
      </c>
      <c r="H9" s="2" t="str">
        <f>(PDA!$M$17)</f>
        <v>Lipasti</v>
      </c>
      <c r="I9" s="10">
        <f>SUM(PDA!$M$18:$M$22)+SUM(PDA!$N$18:$N$22)</f>
        <v>0.005439814814814815</v>
      </c>
      <c r="J9" s="1" t="s">
        <v>101</v>
      </c>
      <c r="K9" s="10">
        <f t="shared" si="0"/>
        <v>0.00011574074074074091</v>
      </c>
      <c r="M9" s="10">
        <f t="shared" si="1"/>
        <v>0.00026620370370370426</v>
      </c>
      <c r="N9" s="1"/>
    </row>
    <row r="10" spans="1:13" ht="12.75">
      <c r="A10" s="1" t="s">
        <v>42</v>
      </c>
      <c r="B10" s="2" t="str">
        <f>(PDA!$E$4)</f>
        <v>Toofast</v>
      </c>
      <c r="C10" s="14" t="s">
        <v>30</v>
      </c>
      <c r="D10" s="3"/>
      <c r="E10" s="10">
        <f>SUM(PDA!$E$9)</f>
        <v>0.001261574074074074</v>
      </c>
      <c r="G10" s="1" t="s">
        <v>42</v>
      </c>
      <c r="H10" s="2" t="str">
        <f>(PDA!$C$17)</f>
        <v>Miika</v>
      </c>
      <c r="I10" s="10">
        <f>SUM(PDA!$C$18:$C$22)</f>
        <v>0.005613425925925926</v>
      </c>
      <c r="K10" s="10">
        <f t="shared" si="0"/>
        <v>0.00017361111111111136</v>
      </c>
      <c r="M10" s="10">
        <f t="shared" si="1"/>
        <v>0.0004398148148148156</v>
      </c>
    </row>
    <row r="11" spans="1:13" ht="12.75">
      <c r="A11" s="1" t="s">
        <v>43</v>
      </c>
      <c r="B11" s="2" t="str">
        <f>(PDA!$K$4)</f>
        <v>Simi</v>
      </c>
      <c r="C11" s="14" t="s">
        <v>25</v>
      </c>
      <c r="D11" s="3"/>
      <c r="E11" s="10">
        <f>SUM(PDA!$K$9)</f>
        <v>0.0013310185185185185</v>
      </c>
      <c r="G11" s="1" t="s">
        <v>43</v>
      </c>
      <c r="H11" s="2" t="str">
        <f>(PDA!$E$4)</f>
        <v>Toofast</v>
      </c>
      <c r="I11" s="10">
        <f>SUM(PDA!$E$5:$E$9)</f>
        <v>0.00568287037037037</v>
      </c>
      <c r="K11" s="10">
        <f t="shared" si="0"/>
        <v>6.944444444444402E-05</v>
      </c>
      <c r="M11" s="10">
        <f t="shared" si="1"/>
        <v>0.0005092592592592596</v>
      </c>
    </row>
    <row r="12" spans="1:13" ht="12.75">
      <c r="A12" s="1" t="s">
        <v>44</v>
      </c>
      <c r="B12" s="2" t="str">
        <f>(PDA!$C$17)</f>
        <v>Miika</v>
      </c>
      <c r="C12" s="14" t="s">
        <v>30</v>
      </c>
      <c r="D12" s="3"/>
      <c r="E12" s="10">
        <f>SUM(PDA!$C$22)</f>
        <v>0.0013541666666666667</v>
      </c>
      <c r="G12" s="1" t="s">
        <v>44</v>
      </c>
      <c r="H12" s="2" t="str">
        <f>(PDA!$C$4)</f>
        <v>Ami</v>
      </c>
      <c r="I12" s="10">
        <f>SUM(PDA!$C$5:$C$9)</f>
        <v>0.006435185185185185</v>
      </c>
      <c r="K12" s="10">
        <f t="shared" si="0"/>
        <v>0.000752314814814815</v>
      </c>
      <c r="M12" s="10">
        <f t="shared" si="1"/>
        <v>0.0012615740740740747</v>
      </c>
    </row>
    <row r="13" spans="1:13" ht="12.75">
      <c r="A13" s="1" t="s">
        <v>45</v>
      </c>
      <c r="B13" s="2" t="str">
        <f>(PDA!$C$4)</f>
        <v>Ami</v>
      </c>
      <c r="C13" s="14" t="s">
        <v>25</v>
      </c>
      <c r="D13" s="3"/>
      <c r="E13" s="10">
        <f>SUM(PDA!$C$9)</f>
        <v>0.001400462962962963</v>
      </c>
      <c r="G13" s="1" t="s">
        <v>45</v>
      </c>
      <c r="H13" s="2" t="str">
        <f>(PDA!$K$4)</f>
        <v>Simi</v>
      </c>
      <c r="I13" s="10">
        <f>SUM(PDA!$K$5:$K$9)</f>
        <v>0.0067013888888888895</v>
      </c>
      <c r="K13" s="10">
        <f t="shared" si="0"/>
        <v>0.00026620370370370426</v>
      </c>
      <c r="M13" s="10">
        <f t="shared" si="1"/>
        <v>0.001527777777777779</v>
      </c>
    </row>
    <row r="14" spans="1:13" ht="12.75">
      <c r="A14" s="1" t="s">
        <v>46</v>
      </c>
      <c r="B14" s="2" t="str">
        <f>(PDA!$O$17)</f>
        <v>Jone</v>
      </c>
      <c r="C14" s="14" t="s">
        <v>25</v>
      </c>
      <c r="D14" s="3"/>
      <c r="E14" s="10">
        <f>SUM(PDA!$O$22)</f>
        <v>0.0014467592592592594</v>
      </c>
      <c r="G14" s="1" t="s">
        <v>46</v>
      </c>
      <c r="H14" s="2" t="str">
        <f>(PDA!$I$17)</f>
        <v>Jaquels</v>
      </c>
      <c r="I14" s="10">
        <f>SUM(PDA!$I$18:$I$22)</f>
        <v>0.006851851851851851</v>
      </c>
      <c r="K14" s="10">
        <f t="shared" si="0"/>
        <v>0.00015046296296296162</v>
      </c>
      <c r="M14" s="10">
        <f t="shared" si="1"/>
        <v>0.0016782407407407406</v>
      </c>
    </row>
    <row r="15" spans="1:14" ht="12.75">
      <c r="A15" s="1" t="s">
        <v>47</v>
      </c>
      <c r="B15" s="2" t="str">
        <f>(PDA!$I$17)</f>
        <v>Jaquels</v>
      </c>
      <c r="C15" s="14" t="s">
        <v>30</v>
      </c>
      <c r="D15" s="3"/>
      <c r="E15" s="10">
        <f>SUM(PDA!$I$22)</f>
        <v>0.0016435185185185183</v>
      </c>
      <c r="G15" s="1" t="s">
        <v>47</v>
      </c>
      <c r="H15" s="2" t="str">
        <f>(PDA!$I$4)</f>
        <v>Janne</v>
      </c>
      <c r="I15" s="10">
        <f>SUM(PDA!$I$5:$I$9)</f>
        <v>0.006956018518518519</v>
      </c>
      <c r="K15" s="10">
        <f t="shared" si="0"/>
        <v>0.0001041666666666682</v>
      </c>
      <c r="M15" s="10">
        <f t="shared" si="1"/>
        <v>0.0017824074074074088</v>
      </c>
      <c r="N15" s="1"/>
    </row>
    <row r="16" spans="1:13" ht="12.75">
      <c r="A16" s="1" t="s">
        <v>48</v>
      </c>
      <c r="B16" s="2" t="str">
        <f>(PDA!$I$4)</f>
        <v>Janne</v>
      </c>
      <c r="C16" s="14" t="s">
        <v>32</v>
      </c>
      <c r="D16" s="3"/>
      <c r="E16" s="10">
        <f>SUM(PDA!$I$9)</f>
        <v>0.0017013888888888892</v>
      </c>
      <c r="G16" s="1" t="s">
        <v>48</v>
      </c>
      <c r="H16" s="2" t="str">
        <f>(PDA!$O$17)</f>
        <v>Jone</v>
      </c>
      <c r="I16" s="10">
        <f>SUM(PDA!$O$18:$O$22)</f>
        <v>0.00738425925925926</v>
      </c>
      <c r="K16" s="10">
        <f t="shared" si="0"/>
        <v>0.0004282407407407403</v>
      </c>
      <c r="M16" s="10">
        <f t="shared" si="1"/>
        <v>0.002210648148148149</v>
      </c>
    </row>
    <row r="17" spans="1:13" ht="12.75">
      <c r="A17" s="1" t="s">
        <v>49</v>
      </c>
      <c r="B17" s="2" t="str">
        <f>(PDA!$G$4)</f>
        <v>Antti</v>
      </c>
      <c r="C17" s="14" t="s">
        <v>31</v>
      </c>
      <c r="D17" s="3"/>
      <c r="E17" s="10">
        <f>SUM(PDA!$G$9)</f>
        <v>0.003472222222222222</v>
      </c>
      <c r="G17" s="1" t="s">
        <v>49</v>
      </c>
      <c r="H17" s="2" t="str">
        <f>(PDA!$G$4)</f>
        <v>Antti</v>
      </c>
      <c r="I17" s="10">
        <f>SUM(PDA!$G$5:$G$9)</f>
        <v>0.008055555555555555</v>
      </c>
      <c r="K17" s="10">
        <f t="shared" si="0"/>
        <v>0.0006712962962962957</v>
      </c>
      <c r="M17" s="10">
        <f t="shared" si="1"/>
        <v>0.002881944444444445</v>
      </c>
    </row>
    <row r="18" spans="1:14" ht="12.75">
      <c r="A18" s="1" t="s">
        <v>50</v>
      </c>
      <c r="B18" s="2" t="str">
        <f>(PDA!$E$17)</f>
        <v>Kalle</v>
      </c>
      <c r="C18" s="14" t="s">
        <v>31</v>
      </c>
      <c r="D18" s="3"/>
      <c r="E18" s="10">
        <f>SUM(PDA!$E$22)</f>
        <v>0.0868055555555556</v>
      </c>
      <c r="G18" s="1" t="s">
        <v>50</v>
      </c>
      <c r="H18" s="2" t="str">
        <f>(PDA!$E$17)</f>
        <v>Kalle</v>
      </c>
      <c r="I18" s="10">
        <f>SUM(PDA!$E$18:$E$22)</f>
        <v>0.13990740740740745</v>
      </c>
      <c r="K18" s="10">
        <f t="shared" si="0"/>
        <v>0.1318518518518519</v>
      </c>
      <c r="M18" s="10">
        <f t="shared" si="1"/>
        <v>0.13473379629629634</v>
      </c>
      <c r="N18" s="1"/>
    </row>
    <row r="19" spans="1:13" ht="12.75">
      <c r="A19" s="1" t="s">
        <v>51</v>
      </c>
      <c r="B19" s="2" t="str">
        <f>(PDA!$K$17)</f>
        <v>Jyri</v>
      </c>
      <c r="C19" s="14" t="s">
        <v>25</v>
      </c>
      <c r="D19" s="3"/>
      <c r="E19" s="10">
        <f>SUM(PDA!$K$22)</f>
        <v>0.0868055555555556</v>
      </c>
      <c r="G19" s="1" t="s">
        <v>51</v>
      </c>
      <c r="H19" s="2" t="str">
        <f>(PDA!$K$17)</f>
        <v>Jyri</v>
      </c>
      <c r="I19" s="10">
        <f>SUM(PDA!$K$18:$K$22)</f>
        <v>0.14236111111111116</v>
      </c>
      <c r="K19" s="10">
        <f t="shared" si="0"/>
        <v>0.002453703703703708</v>
      </c>
      <c r="M19" s="10">
        <f t="shared" si="1"/>
        <v>0.13718750000000005</v>
      </c>
    </row>
    <row r="20" spans="1:11" ht="23.25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24</v>
      </c>
      <c r="B21" s="22"/>
      <c r="C21" s="22"/>
      <c r="D21" s="22"/>
      <c r="E21" s="21" t="s">
        <v>78</v>
      </c>
      <c r="F21" s="21"/>
      <c r="G21" s="21"/>
      <c r="H21" s="21"/>
      <c r="I21" s="21" t="s">
        <v>41</v>
      </c>
      <c r="J21" s="21"/>
      <c r="K21" s="21" t="s">
        <v>9</v>
      </c>
      <c r="L21" s="21"/>
      <c r="M21" s="23" t="s">
        <v>38</v>
      </c>
      <c r="N21" s="1"/>
      <c r="O21" s="1"/>
    </row>
    <row r="22" spans="1:11" ht="12.75">
      <c r="A22" s="4"/>
      <c r="B22" s="3"/>
      <c r="C22" s="3"/>
      <c r="D22" s="3"/>
      <c r="K22" s="3"/>
    </row>
    <row r="23" spans="1:14" ht="12.75">
      <c r="A23" s="5" t="s">
        <v>30</v>
      </c>
      <c r="B23" s="1" t="s">
        <v>33</v>
      </c>
      <c r="C23" s="15" t="str">
        <f>Lähtis!$B$24</f>
        <v>Rise</v>
      </c>
      <c r="D23" s="3"/>
      <c r="E23" s="3">
        <f>SUM(PDA!$M$9)</f>
        <v>0.0010416666666666667</v>
      </c>
      <c r="G23" s="1" t="s">
        <v>33</v>
      </c>
      <c r="H23" s="15" t="str">
        <f>Lähtis!$B$24</f>
        <v>Rise</v>
      </c>
      <c r="I23" s="3">
        <f>SUM(PDA!$M$5:$M$9)</f>
        <v>0.0052430555555555555</v>
      </c>
      <c r="K23" s="10">
        <f>SUM($I$23-I23)</f>
        <v>0</v>
      </c>
      <c r="M23" s="10">
        <f>SUM($I$23-I23)</f>
        <v>0</v>
      </c>
      <c r="N23" s="1"/>
    </row>
    <row r="24" spans="1:13" ht="12.75">
      <c r="A24" s="1"/>
      <c r="B24" s="1" t="s">
        <v>34</v>
      </c>
      <c r="C24" s="15" t="str">
        <f>Lähtis!$B$12</f>
        <v>Toofast</v>
      </c>
      <c r="D24" s="3"/>
      <c r="E24" s="3">
        <f>SUM(PDA!$E$9)</f>
        <v>0.001261574074074074</v>
      </c>
      <c r="G24" s="1" t="s">
        <v>34</v>
      </c>
      <c r="H24" s="15" t="str">
        <f>Lähtis!$B$33</f>
        <v>Miika</v>
      </c>
      <c r="I24" s="3">
        <f>SUM(PDA!$C$18:$C$22)</f>
        <v>0.005613425925925926</v>
      </c>
      <c r="K24" s="10">
        <f>SUM(I24-I23)</f>
        <v>0.00037037037037037073</v>
      </c>
      <c r="M24" s="10">
        <f>SUM(I24-$I$23)</f>
        <v>0.00037037037037037073</v>
      </c>
    </row>
    <row r="25" spans="1:14" ht="12.75">
      <c r="A25" s="1"/>
      <c r="B25" s="1" t="s">
        <v>35</v>
      </c>
      <c r="C25" s="15" t="str">
        <f>Lähtis!$B$33</f>
        <v>Miika</v>
      </c>
      <c r="D25" s="3"/>
      <c r="E25" s="3">
        <f>SUM(PDA!$C$22)</f>
        <v>0.0013541666666666667</v>
      </c>
      <c r="G25" s="1" t="s">
        <v>35</v>
      </c>
      <c r="H25" s="15" t="str">
        <f>Lähtis!$B$12</f>
        <v>Toofast</v>
      </c>
      <c r="I25" s="3">
        <f>SUM(PDA!$E$5:$E$9)</f>
        <v>0.00568287037037037</v>
      </c>
      <c r="K25" s="10">
        <f>SUM(I25-I24)</f>
        <v>6.944444444444402E-05</v>
      </c>
      <c r="M25" s="10">
        <f>SUM(I25-$I$23)</f>
        <v>0.00043981481481481476</v>
      </c>
      <c r="N25" s="1"/>
    </row>
    <row r="26" spans="1:13" ht="12.75">
      <c r="A26" s="1"/>
      <c r="B26" s="1" t="s">
        <v>36</v>
      </c>
      <c r="C26" s="2" t="str">
        <f>Lähtis!$B$42</f>
        <v>Jaquels</v>
      </c>
      <c r="E26" s="3">
        <f>SUM(PDA!$I$22)</f>
        <v>0.0016435185185185183</v>
      </c>
      <c r="G26" s="1" t="s">
        <v>36</v>
      </c>
      <c r="H26" s="2" t="str">
        <f>Lähtis!$B$42</f>
        <v>Jaquels</v>
      </c>
      <c r="I26" s="3">
        <f>SUM(PDA!$I$18:$I$22)</f>
        <v>0.006851851851851851</v>
      </c>
      <c r="K26" s="10">
        <f>SUM(I26-I25)</f>
        <v>0.001168981481481481</v>
      </c>
      <c r="M26" s="10">
        <f>SUM(I26-$I$23)</f>
        <v>0.0016087962962962957</v>
      </c>
    </row>
    <row r="27" spans="1:8" ht="12.75">
      <c r="A27" s="6"/>
      <c r="C27" s="2"/>
      <c r="E27" s="4"/>
      <c r="F27" s="5"/>
      <c r="H27" s="2"/>
    </row>
    <row r="28" spans="1:13" ht="12.75">
      <c r="A28" s="5" t="s">
        <v>25</v>
      </c>
      <c r="B28" s="1" t="s">
        <v>33</v>
      </c>
      <c r="C28" s="15" t="str">
        <f>Lähtis!$B$30</f>
        <v>Sari</v>
      </c>
      <c r="D28" s="3"/>
      <c r="E28" s="3">
        <f>SUM(PDA!$Q$9)</f>
        <v>0.0010879629629629629</v>
      </c>
      <c r="G28" s="1" t="s">
        <v>33</v>
      </c>
      <c r="H28" s="15" t="str">
        <f>Lähtis!$B$30</f>
        <v>Sari</v>
      </c>
      <c r="I28" s="3">
        <f>SUM(PDA!$Q$5:$Q$9)+SUM(PDA!$R$5:$R$9)</f>
        <v>0.005243055555555556</v>
      </c>
      <c r="J28" s="1" t="s">
        <v>101</v>
      </c>
      <c r="K28" s="10">
        <f>SUM($I$28-I28)</f>
        <v>0</v>
      </c>
      <c r="M28" s="10">
        <f>SUM($I$28-I28)</f>
        <v>0</v>
      </c>
    </row>
    <row r="29" spans="1:13" ht="12.75">
      <c r="A29" s="1"/>
      <c r="B29" s="1" t="s">
        <v>34</v>
      </c>
      <c r="C29" s="15" t="str">
        <f>Lähtis!$B$21</f>
        <v>Simi</v>
      </c>
      <c r="D29" s="3"/>
      <c r="E29" s="3">
        <f>SUM(PDA!$K$9)</f>
        <v>0.0013310185185185185</v>
      </c>
      <c r="G29" s="1" t="s">
        <v>34</v>
      </c>
      <c r="H29" s="15" t="str">
        <f>Lähtis!$B$9</f>
        <v>Ami</v>
      </c>
      <c r="I29" s="3">
        <f>SUM(PDA!$C$5:$C$9)</f>
        <v>0.006435185185185185</v>
      </c>
      <c r="K29" s="10">
        <f>SUM(I29-I28)</f>
        <v>0.001192129629629629</v>
      </c>
      <c r="M29" s="10">
        <f>SUM(I29-$I$28)</f>
        <v>0.001192129629629629</v>
      </c>
    </row>
    <row r="30" spans="1:13" ht="12.75">
      <c r="A30" s="1"/>
      <c r="B30" s="1" t="s">
        <v>35</v>
      </c>
      <c r="C30" s="15" t="str">
        <f>Lähtis!$B$9</f>
        <v>Ami</v>
      </c>
      <c r="D30" s="3"/>
      <c r="E30" s="3">
        <f>SUM(PDA!$C9)</f>
        <v>0.001400462962962963</v>
      </c>
      <c r="G30" s="1" t="s">
        <v>35</v>
      </c>
      <c r="H30" s="15" t="str">
        <f>Lähtis!$B$21</f>
        <v>Simi</v>
      </c>
      <c r="I30" s="3">
        <f>SUM(PDA!$K$5:$K$9)</f>
        <v>0.0067013888888888895</v>
      </c>
      <c r="K30" s="10">
        <f>SUM(I30-I29)</f>
        <v>0.00026620370370370426</v>
      </c>
      <c r="M30" s="10">
        <f>SUM(I30-$I$28)</f>
        <v>0.0014583333333333332</v>
      </c>
    </row>
    <row r="31" spans="1:13" ht="12.75">
      <c r="A31" s="1"/>
      <c r="B31" s="1" t="s">
        <v>36</v>
      </c>
      <c r="C31" s="15" t="str">
        <f>Lähtis!$B$51</f>
        <v>Jone</v>
      </c>
      <c r="D31" s="3"/>
      <c r="E31" s="3">
        <f>SUM(PDA!$O$22)</f>
        <v>0.0014467592592592594</v>
      </c>
      <c r="G31" s="1" t="s">
        <v>36</v>
      </c>
      <c r="H31" s="15" t="str">
        <f>Lähtis!$B$51</f>
        <v>Jone</v>
      </c>
      <c r="I31" s="3">
        <f>SUM(PDA!$O$18:$O$22)</f>
        <v>0.00738425925925926</v>
      </c>
      <c r="K31" s="10">
        <f>SUM(I31-I30)</f>
        <v>0.0006828703703703701</v>
      </c>
      <c r="M31" s="10">
        <f>SUM(I31-$I$28)</f>
        <v>0.0021412037037037033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SUM(PDA!$K$22)</f>
        <v>0.0868055555555556</v>
      </c>
      <c r="G32" s="1" t="s">
        <v>37</v>
      </c>
      <c r="H32" s="15" t="str">
        <f>Lähtis!$B$45</f>
        <v>Jyri</v>
      </c>
      <c r="I32" s="3">
        <f>SUM(PDA!$K$18:$K$22)</f>
        <v>0.14236111111111116</v>
      </c>
      <c r="K32" s="10">
        <f>SUM(I32-I31)</f>
        <v>0.1349768518518519</v>
      </c>
      <c r="M32" s="10">
        <f>SUM(I32-$I$28)</f>
        <v>0.13711805555555562</v>
      </c>
    </row>
    <row r="33" spans="1:11" ht="12.75">
      <c r="A33" s="2"/>
      <c r="B33" s="3"/>
      <c r="C33" s="15"/>
      <c r="D33" s="3"/>
      <c r="E33" s="3"/>
      <c r="G33" s="3"/>
      <c r="H33" s="15"/>
      <c r="I33" s="3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SUM(PDA!$I$9)</f>
        <v>0.0017013888888888892</v>
      </c>
      <c r="F34" s="5"/>
      <c r="G34" s="1" t="s">
        <v>33</v>
      </c>
      <c r="H34" s="15" t="str">
        <f>Lähtis!$B$39</f>
        <v>Tumu</v>
      </c>
      <c r="I34" s="3">
        <f>SUM(PDA!$G$18:$G$22)</f>
        <v>0.005173611111111111</v>
      </c>
      <c r="K34" s="10">
        <f>SUM($I$34-I34)</f>
        <v>0</v>
      </c>
      <c r="M34" s="10">
        <f>SUM($I$34-I34)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SUM(PDA!$G$22)</f>
        <v>0.0010763888888888889</v>
      </c>
      <c r="G35" s="1" t="s">
        <v>34</v>
      </c>
      <c r="H35" s="15" t="str">
        <f>Lähtis!$B$18</f>
        <v>Janne</v>
      </c>
      <c r="I35" s="3">
        <f>SUM(PDA!$I$5:$I$9)</f>
        <v>0.006956018518518519</v>
      </c>
      <c r="K35" s="10">
        <f>SUM(I35-I34)</f>
        <v>0.0017824074074074088</v>
      </c>
      <c r="M35" s="10">
        <f>SUM(I35-$I$34)</f>
        <v>0.0017824074074074088</v>
      </c>
    </row>
    <row r="36" spans="1:11" ht="12.75">
      <c r="A36" s="2"/>
      <c r="B36" s="3"/>
      <c r="C36" s="15"/>
      <c r="D36" s="3"/>
      <c r="E36" s="3"/>
      <c r="G36" s="3"/>
      <c r="H36" s="15"/>
      <c r="I36" s="3"/>
      <c r="K36" s="3"/>
    </row>
    <row r="37" spans="1:13" ht="12.75">
      <c r="A37" s="5" t="s">
        <v>31</v>
      </c>
      <c r="B37" s="1" t="s">
        <v>33</v>
      </c>
      <c r="C37" s="15" t="str">
        <f>Lähtis!$B$27</f>
        <v>Haatsi</v>
      </c>
      <c r="E37" s="3">
        <f>SUM(PDA!$O$9)</f>
        <v>0.001099537037037037</v>
      </c>
      <c r="G37" s="1" t="s">
        <v>33</v>
      </c>
      <c r="H37" s="15" t="str">
        <f>Lähtis!$B$27</f>
        <v>Haatsi</v>
      </c>
      <c r="I37" s="3">
        <f>SUM(PDA!$O$5:$O$9)</f>
        <v>0.005324074074074074</v>
      </c>
      <c r="K37" s="10">
        <f>SUM($I$37-I37)</f>
        <v>0</v>
      </c>
      <c r="M37" s="10">
        <f>SUM($I$37-I37)</f>
        <v>0</v>
      </c>
    </row>
    <row r="38" spans="1:13" ht="12.75">
      <c r="A38" s="1"/>
      <c r="B38" s="1" t="s">
        <v>34</v>
      </c>
      <c r="C38" s="15" t="str">
        <f>Lähtis!$B$48</f>
        <v>Lipasti</v>
      </c>
      <c r="E38" s="3">
        <f>SUM(PDA!$M$22)</f>
        <v>0.0011574074074074073</v>
      </c>
      <c r="G38" s="1" t="s">
        <v>34</v>
      </c>
      <c r="H38" s="15" t="str">
        <f>Lähtis!$B$48</f>
        <v>Lipasti</v>
      </c>
      <c r="I38" s="3">
        <f>SUM(PDA!$M$18:$M$22)+SUM(PDA!$N$18:$N$22)</f>
        <v>0.005439814814814815</v>
      </c>
      <c r="J38" s="1" t="s">
        <v>101</v>
      </c>
      <c r="K38" s="10">
        <f>SUM(I38-I37)</f>
        <v>0.00011574074074074091</v>
      </c>
      <c r="M38" s="10">
        <f>SUM(I38-$I$37)</f>
        <v>0.00011574074074074091</v>
      </c>
    </row>
    <row r="39" spans="1:13" ht="12.75">
      <c r="A39" s="1"/>
      <c r="B39" s="1" t="s">
        <v>35</v>
      </c>
      <c r="C39" s="15" t="str">
        <f>Lähtis!$B$15</f>
        <v>Antti</v>
      </c>
      <c r="E39" s="3">
        <f>SUM(PDA!$G$9)</f>
        <v>0.003472222222222222</v>
      </c>
      <c r="G39" s="1" t="s">
        <v>35</v>
      </c>
      <c r="H39" s="15" t="str">
        <f>Lähtis!$B$15</f>
        <v>Antti</v>
      </c>
      <c r="I39" s="3">
        <f>SUM(PDA!$G$5:$G$9)</f>
        <v>0.008055555555555555</v>
      </c>
      <c r="K39" s="10">
        <f>SUM(I39-I38)</f>
        <v>0.0026157407407407405</v>
      </c>
      <c r="M39" s="10">
        <f>SUM(I39-$I$37)</f>
        <v>0.0027314814814814814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SUM(PDA!$E$22)</f>
        <v>0.0868055555555556</v>
      </c>
      <c r="G40" s="1" t="s">
        <v>36</v>
      </c>
      <c r="H40" s="15" t="str">
        <f>Lähtis!$B$36</f>
        <v>Kalle</v>
      </c>
      <c r="I40" s="3">
        <f>SUM(PDA!$E$18:$E$22)</f>
        <v>0.13990740740740745</v>
      </c>
      <c r="K40" s="10">
        <f>SUM(I40-I39)</f>
        <v>0.1318518518518519</v>
      </c>
      <c r="M40" s="10">
        <f>SUM(I40-$I$37)</f>
        <v>0.1345833333333334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/>
      <c r="B43" s="3"/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47" right="0.19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1"/>
  <sheetViews>
    <sheetView workbookViewId="0" topLeftCell="A1">
      <selection activeCell="A20" sqref="A20:IV21"/>
    </sheetView>
  </sheetViews>
  <sheetFormatPr defaultColWidth="9.140625" defaultRowHeight="12.75"/>
  <cols>
    <col min="1" max="1" width="6.8515625" style="0" customWidth="1"/>
    <col min="2" max="2" width="9.57421875" style="1" customWidth="1"/>
    <col min="3" max="3" width="7.00390625" style="1" customWidth="1"/>
    <col min="4" max="4" width="2.421875" style="1" customWidth="1"/>
    <col min="5" max="5" width="12.00390625" style="1" customWidth="1"/>
    <col min="6" max="6" width="2.57421875" style="1" customWidth="1"/>
    <col min="7" max="7" width="4.140625" style="1" customWidth="1"/>
    <col min="8" max="8" width="8.28125" style="1" customWidth="1"/>
    <col min="9" max="9" width="14.00390625" style="1" customWidth="1"/>
    <col min="10" max="10" width="1.8515625" style="1" customWidth="1"/>
    <col min="11" max="11" width="14.00390625" style="1" customWidth="1"/>
    <col min="12" max="12" width="1.7109375" style="1" customWidth="1"/>
    <col min="13" max="13" width="11.57421875" style="1" customWidth="1"/>
  </cols>
  <sheetData>
    <row r="2" spans="1:13" ht="18">
      <c r="A2" s="27" t="s">
        <v>5</v>
      </c>
      <c r="B2" s="17"/>
      <c r="C2" s="17"/>
      <c r="D2" s="17"/>
      <c r="E2" s="17"/>
      <c r="F2" s="17"/>
      <c r="G2" s="17"/>
      <c r="H2" s="17"/>
      <c r="I2" s="21" t="s">
        <v>39</v>
      </c>
      <c r="J2" s="17"/>
      <c r="K2" s="17"/>
      <c r="L2" s="17"/>
      <c r="M2" s="17"/>
    </row>
    <row r="3" spans="1:14" ht="12.75">
      <c r="A3" s="28" t="str">
        <f>PDA!B10</f>
        <v>Jouninpohja II</v>
      </c>
      <c r="B3" s="17"/>
      <c r="C3" s="19" t="s">
        <v>26</v>
      </c>
      <c r="D3" s="20"/>
      <c r="E3" s="21" t="s">
        <v>76</v>
      </c>
      <c r="F3" s="21"/>
      <c r="G3" s="21"/>
      <c r="H3" s="21"/>
      <c r="I3" s="21" t="s">
        <v>66</v>
      </c>
      <c r="J3" s="21"/>
      <c r="K3" s="18" t="s">
        <v>9</v>
      </c>
      <c r="L3" s="20"/>
      <c r="M3" s="18" t="s">
        <v>8</v>
      </c>
      <c r="N3" s="1"/>
    </row>
    <row r="4" spans="1:14" ht="12.75">
      <c r="A4" s="6"/>
      <c r="C4" s="13"/>
      <c r="D4" s="2"/>
      <c r="F4" s="5"/>
      <c r="G4" s="5"/>
      <c r="H4" s="5"/>
      <c r="I4" s="4"/>
      <c r="J4" s="5"/>
      <c r="K4" s="4"/>
      <c r="L4" s="2"/>
      <c r="M4" s="4"/>
      <c r="N4" s="1"/>
    </row>
    <row r="5" spans="1:13" ht="12.75">
      <c r="A5" s="1" t="s">
        <v>33</v>
      </c>
      <c r="B5" s="2" t="str">
        <f>(PDA!$Q$4)</f>
        <v>Sari</v>
      </c>
      <c r="C5" s="14" t="s">
        <v>25</v>
      </c>
      <c r="D5" s="3"/>
      <c r="E5" s="10">
        <f>SUM(PDA!$Q$10)</f>
        <v>0.0007407407407407407</v>
      </c>
      <c r="G5" s="1" t="s">
        <v>33</v>
      </c>
      <c r="H5" s="2" t="str">
        <f>(PDA!$G$17)</f>
        <v>Tumu</v>
      </c>
      <c r="I5" s="10">
        <f>SUM(PDA!$G$18:$G$23)</f>
        <v>0.005914351851851851</v>
      </c>
      <c r="K5" s="10">
        <f>SUM($I$5-I5)</f>
        <v>0</v>
      </c>
      <c r="M5" s="10">
        <f>SUM(I$5-I5)</f>
        <v>0</v>
      </c>
    </row>
    <row r="6" spans="1:13" ht="12.75">
      <c r="A6" s="1" t="s">
        <v>34</v>
      </c>
      <c r="B6" s="2" t="str">
        <f>(PDA!$G$17)</f>
        <v>Tumu</v>
      </c>
      <c r="C6" s="14" t="s">
        <v>32</v>
      </c>
      <c r="D6" s="3"/>
      <c r="E6" s="10">
        <f>SUM(PDA!$G$23)</f>
        <v>0.0007407407407407407</v>
      </c>
      <c r="G6" s="1" t="s">
        <v>34</v>
      </c>
      <c r="H6" s="2" t="str">
        <f>(PDA!$Q$4)</f>
        <v>Sari</v>
      </c>
      <c r="I6" s="10">
        <f>SUM(PDA!$Q$5:$Q$10)+SUM(PDA!$R$5:$R$10)</f>
        <v>0.005983796296296297</v>
      </c>
      <c r="K6" s="10">
        <f aca="true" t="shared" si="0" ref="K6:K19">SUM(I6-I5)</f>
        <v>6.944444444444576E-05</v>
      </c>
      <c r="M6" s="10">
        <f aca="true" t="shared" si="1" ref="M6:M19">SUM(I6-I$5)</f>
        <v>6.944444444444576E-05</v>
      </c>
    </row>
    <row r="7" spans="1:13" ht="12.75">
      <c r="A7" s="1" t="s">
        <v>35</v>
      </c>
      <c r="B7" s="2" t="str">
        <f>(PDA!$C$17)</f>
        <v>Miika</v>
      </c>
      <c r="C7" s="14" t="s">
        <v>30</v>
      </c>
      <c r="D7" s="3"/>
      <c r="E7" s="10">
        <f>SUM(PDA!$C$23)</f>
        <v>0.000787037037037037</v>
      </c>
      <c r="G7" s="1" t="s">
        <v>35</v>
      </c>
      <c r="H7" s="2" t="str">
        <f>(PDA!$O$4)</f>
        <v>Haatsi</v>
      </c>
      <c r="I7" s="10">
        <f>SUM(PDA!$O$5:$O$10)</f>
        <v>0.006145833333333333</v>
      </c>
      <c r="K7" s="10">
        <f t="shared" si="0"/>
        <v>0.00016203703703703606</v>
      </c>
      <c r="M7" s="10">
        <f t="shared" si="1"/>
        <v>0.00023148148148148182</v>
      </c>
    </row>
    <row r="8" spans="1:13" ht="12.75">
      <c r="A8" s="1" t="s">
        <v>36</v>
      </c>
      <c r="B8" s="2" t="str">
        <f>(PDA!$O$4)</f>
        <v>Haatsi</v>
      </c>
      <c r="C8" s="14" t="s">
        <v>31</v>
      </c>
      <c r="D8" s="3"/>
      <c r="E8" s="10">
        <f>SUM(PDA!$O$10)</f>
        <v>0.0008217592592592592</v>
      </c>
      <c r="G8" s="1" t="s">
        <v>36</v>
      </c>
      <c r="H8" s="2" t="str">
        <f>(PDA!$M$4)</f>
        <v>Rise</v>
      </c>
      <c r="I8" s="10">
        <f>SUM(PDA!$M$5:$M$10)</f>
        <v>0.00619212962962963</v>
      </c>
      <c r="K8" s="10">
        <f t="shared" si="0"/>
        <v>4.6296296296296884E-05</v>
      </c>
      <c r="M8" s="10">
        <f t="shared" si="1"/>
        <v>0.0002777777777777787</v>
      </c>
    </row>
    <row r="9" spans="1:14" ht="12.75">
      <c r="A9" s="1" t="s">
        <v>37</v>
      </c>
      <c r="B9" s="2" t="str">
        <f>(PDA!$M$4)</f>
        <v>Rise</v>
      </c>
      <c r="C9" s="14" t="s">
        <v>30</v>
      </c>
      <c r="D9" s="3"/>
      <c r="E9" s="10">
        <f>SUM(PDA!$M$10)</f>
        <v>0.0009490740740740741</v>
      </c>
      <c r="G9" s="1" t="s">
        <v>37</v>
      </c>
      <c r="H9" s="2" t="str">
        <f>(PDA!$C$17)</f>
        <v>Miika</v>
      </c>
      <c r="I9" s="10">
        <f>SUM(PDA!$C$18:$C$23)</f>
        <v>0.006400462962962964</v>
      </c>
      <c r="K9" s="10">
        <f t="shared" si="0"/>
        <v>0.0002083333333333338</v>
      </c>
      <c r="M9" s="10">
        <f t="shared" si="1"/>
        <v>0.0004861111111111125</v>
      </c>
      <c r="N9" s="1"/>
    </row>
    <row r="10" spans="1:13" ht="12.75">
      <c r="A10" s="1" t="s">
        <v>42</v>
      </c>
      <c r="B10" s="2" t="str">
        <f>(PDA!$I$17)</f>
        <v>Jaquels</v>
      </c>
      <c r="C10" s="14" t="s">
        <v>30</v>
      </c>
      <c r="D10" s="3"/>
      <c r="E10" s="10">
        <f>SUM(PDA!$I$23)</f>
        <v>0.0009490740740740741</v>
      </c>
      <c r="G10" s="1" t="s">
        <v>42</v>
      </c>
      <c r="H10" s="2" t="str">
        <f>(PDA!$M$17)</f>
        <v>Lipasti</v>
      </c>
      <c r="I10" s="10">
        <f>SUM(PDA!$M$18:$M$23)+SUM(PDA!$N$18:$N$23)</f>
        <v>0.006412037037037037</v>
      </c>
      <c r="K10" s="10">
        <f t="shared" si="0"/>
        <v>1.157407407407357E-05</v>
      </c>
      <c r="M10" s="10">
        <f t="shared" si="1"/>
        <v>0.0004976851851851861</v>
      </c>
    </row>
    <row r="11" spans="1:13" ht="12.75">
      <c r="A11" s="1" t="s">
        <v>43</v>
      </c>
      <c r="B11" s="2" t="str">
        <f>(PDA!$C$4)</f>
        <v>Ami</v>
      </c>
      <c r="C11" s="14" t="s">
        <v>25</v>
      </c>
      <c r="D11" s="3"/>
      <c r="E11" s="10">
        <f>SUM(PDA!$C$10)</f>
        <v>0.0009606481481481481</v>
      </c>
      <c r="G11" s="1" t="s">
        <v>43</v>
      </c>
      <c r="H11" s="2" t="str">
        <f>(PDA!$E$4)</f>
        <v>Toofast</v>
      </c>
      <c r="I11" s="10">
        <f>SUM(PDA!$E$5:$E$10)</f>
        <v>0.006805555555555555</v>
      </c>
      <c r="K11" s="10">
        <f t="shared" si="0"/>
        <v>0.00039351851851851787</v>
      </c>
      <c r="M11" s="10">
        <f t="shared" si="1"/>
        <v>0.000891203703703704</v>
      </c>
    </row>
    <row r="12" spans="1:13" ht="12.75">
      <c r="A12" s="1" t="s">
        <v>44</v>
      </c>
      <c r="B12" s="2" t="str">
        <f>(PDA!$M$17)</f>
        <v>Lipasti</v>
      </c>
      <c r="C12" s="14" t="s">
        <v>31</v>
      </c>
      <c r="D12" s="3"/>
      <c r="E12" s="10">
        <f>SUM(PDA!$M$23)</f>
        <v>0.0009722222222222221</v>
      </c>
      <c r="G12" s="1" t="s">
        <v>44</v>
      </c>
      <c r="H12" s="2" t="str">
        <f>(PDA!$C$4)</f>
        <v>Ami</v>
      </c>
      <c r="I12" s="10">
        <f>SUM(PDA!$C$5:$C$10)</f>
        <v>0.007395833333333333</v>
      </c>
      <c r="K12" s="10">
        <f t="shared" si="0"/>
        <v>0.0005902777777777781</v>
      </c>
      <c r="M12" s="10">
        <f t="shared" si="1"/>
        <v>0.001481481481481482</v>
      </c>
    </row>
    <row r="13" spans="1:13" ht="12.75">
      <c r="A13" s="1" t="s">
        <v>45</v>
      </c>
      <c r="B13" s="2" t="str">
        <f>(PDA!$I$4)</f>
        <v>Janne</v>
      </c>
      <c r="C13" s="14" t="s">
        <v>32</v>
      </c>
      <c r="D13" s="3"/>
      <c r="E13" s="10">
        <f>SUM(PDA!$I$10)</f>
        <v>0.0010185185185185186</v>
      </c>
      <c r="G13" s="1" t="s">
        <v>45</v>
      </c>
      <c r="H13" s="2" t="str">
        <f>(PDA!$K$4)</f>
        <v>Simi</v>
      </c>
      <c r="I13" s="10">
        <f>SUM(PDA!$K$5:$K$10)</f>
        <v>0.007731481481481482</v>
      </c>
      <c r="K13" s="10">
        <f t="shared" si="0"/>
        <v>0.00033564814814814915</v>
      </c>
      <c r="M13" s="10">
        <f t="shared" si="1"/>
        <v>0.0018171296296296312</v>
      </c>
    </row>
    <row r="14" spans="1:13" ht="12.75">
      <c r="A14" s="1" t="s">
        <v>46</v>
      </c>
      <c r="B14" s="2" t="str">
        <f>(PDA!$K$4)</f>
        <v>Simi</v>
      </c>
      <c r="C14" s="14" t="s">
        <v>25</v>
      </c>
      <c r="D14" s="3"/>
      <c r="E14" s="10">
        <f>SUM(PDA!$K$10)</f>
        <v>0.0010300925925925926</v>
      </c>
      <c r="G14" s="1" t="s">
        <v>46</v>
      </c>
      <c r="H14" s="2" t="str">
        <f>(PDA!$I$17)</f>
        <v>Jaquels</v>
      </c>
      <c r="I14" s="10">
        <f>SUM(PDA!$I$18:$I$23)</f>
        <v>0.0078009259259259256</v>
      </c>
      <c r="K14" s="10">
        <f t="shared" si="0"/>
        <v>6.944444444444316E-05</v>
      </c>
      <c r="M14" s="10">
        <f t="shared" si="1"/>
        <v>0.0018865740740740744</v>
      </c>
    </row>
    <row r="15" spans="1:14" ht="12.75">
      <c r="A15" s="1" t="s">
        <v>47</v>
      </c>
      <c r="B15" s="2" t="str">
        <f>(PDA!$E$4)</f>
        <v>Toofast</v>
      </c>
      <c r="C15" s="14" t="s">
        <v>30</v>
      </c>
      <c r="D15" s="3"/>
      <c r="E15" s="10">
        <f>SUM(PDA!$E$10)</f>
        <v>0.0011226851851851851</v>
      </c>
      <c r="G15" s="1" t="s">
        <v>47</v>
      </c>
      <c r="H15" s="2" t="str">
        <f>(PDA!$I$4)</f>
        <v>Janne</v>
      </c>
      <c r="I15" s="10">
        <f>SUM(PDA!$I$5:$I$10)</f>
        <v>0.007974537037037039</v>
      </c>
      <c r="K15" s="10">
        <f t="shared" si="0"/>
        <v>0.0001736111111111131</v>
      </c>
      <c r="M15" s="10">
        <f t="shared" si="1"/>
        <v>0.0020601851851851875</v>
      </c>
      <c r="N15" s="1"/>
    </row>
    <row r="16" spans="1:13" ht="12.75">
      <c r="A16" s="1" t="s">
        <v>48</v>
      </c>
      <c r="B16" s="2" t="str">
        <f>(PDA!$O$17)</f>
        <v>Jone</v>
      </c>
      <c r="C16" s="14" t="s">
        <v>25</v>
      </c>
      <c r="D16" s="3"/>
      <c r="E16" s="10">
        <f>SUM(PDA!$O$23)</f>
        <v>0.0012268518518518518</v>
      </c>
      <c r="G16" s="1" t="s">
        <v>48</v>
      </c>
      <c r="H16" s="2" t="str">
        <f>(PDA!$O$17)</f>
        <v>Jone</v>
      </c>
      <c r="I16" s="10">
        <f>SUM(PDA!$O$18:$O$23)</f>
        <v>0.008611111111111111</v>
      </c>
      <c r="K16" s="10">
        <f t="shared" si="0"/>
        <v>0.0006365740740740724</v>
      </c>
      <c r="M16" s="10">
        <f t="shared" si="1"/>
        <v>0.00269675925925926</v>
      </c>
    </row>
    <row r="17" spans="1:13" ht="12.75">
      <c r="A17" s="1" t="s">
        <v>49</v>
      </c>
      <c r="B17" s="2" t="str">
        <f>(PDA!$G$4)</f>
        <v>Antti</v>
      </c>
      <c r="C17" s="14" t="s">
        <v>31</v>
      </c>
      <c r="D17" s="3"/>
      <c r="E17" s="10">
        <f>SUM(PDA!$G$10)</f>
        <v>0.0451388888888889</v>
      </c>
      <c r="G17" s="1" t="s">
        <v>49</v>
      </c>
      <c r="H17" s="2" t="str">
        <f>(PDA!$G$4)</f>
        <v>Antti</v>
      </c>
      <c r="I17" s="10">
        <f>SUM(PDA!$G$5:$G$10)</f>
        <v>0.05319444444444446</v>
      </c>
      <c r="K17" s="10">
        <f t="shared" si="0"/>
        <v>0.04458333333333335</v>
      </c>
      <c r="M17" s="10">
        <f t="shared" si="1"/>
        <v>0.04728009259259261</v>
      </c>
    </row>
    <row r="18" spans="1:14" ht="12.75">
      <c r="A18" s="1" t="s">
        <v>50</v>
      </c>
      <c r="B18" s="2" t="str">
        <f>(PDA!$E$17)</f>
        <v>Kalle</v>
      </c>
      <c r="C18" s="14" t="s">
        <v>31</v>
      </c>
      <c r="D18" s="3"/>
      <c r="E18" s="10">
        <f>SUM(PDA!$E$23)</f>
        <v>0.128472222222222</v>
      </c>
      <c r="G18" s="1" t="s">
        <v>50</v>
      </c>
      <c r="H18" s="2" t="str">
        <f>(PDA!$E$17)</f>
        <v>Kalle</v>
      </c>
      <c r="I18" s="10">
        <f>SUM(PDA!$E$18:$E$23)</f>
        <v>0.26837962962962947</v>
      </c>
      <c r="K18" s="10">
        <f t="shared" si="0"/>
        <v>0.215185185185185</v>
      </c>
      <c r="M18" s="10">
        <f t="shared" si="1"/>
        <v>0.2624652777777776</v>
      </c>
      <c r="N18" s="1"/>
    </row>
    <row r="19" spans="1:13" ht="12.75">
      <c r="A19" s="1" t="s">
        <v>51</v>
      </c>
      <c r="B19" s="2" t="str">
        <f>(PDA!$K$17)</f>
        <v>Jyri</v>
      </c>
      <c r="C19" s="14" t="s">
        <v>25</v>
      </c>
      <c r="D19" s="3"/>
      <c r="E19" s="10">
        <f>SUM(PDA!$K$23)</f>
        <v>0.128472222222222</v>
      </c>
      <c r="G19" s="1" t="s">
        <v>51</v>
      </c>
      <c r="H19" s="2" t="str">
        <f>(PDA!$K$17)</f>
        <v>Jyri</v>
      </c>
      <c r="I19" s="10">
        <f>SUM(PDA!$K$18:$K$23)</f>
        <v>0.27083333333333315</v>
      </c>
      <c r="K19" s="10">
        <f t="shared" si="0"/>
        <v>0.00245370370370368</v>
      </c>
      <c r="M19" s="10">
        <f t="shared" si="1"/>
        <v>0.2649189814814813</v>
      </c>
    </row>
    <row r="20" spans="1:11" ht="23.25" customHeight="1">
      <c r="A20" s="2"/>
      <c r="B20" s="10"/>
      <c r="C20" s="3"/>
      <c r="D20" s="3"/>
      <c r="E20" s="10"/>
      <c r="I20" s="10"/>
      <c r="K20" s="10"/>
    </row>
    <row r="21" spans="1:15" ht="12.75">
      <c r="A21" s="18" t="s">
        <v>24</v>
      </c>
      <c r="B21" s="22"/>
      <c r="C21" s="22"/>
      <c r="D21" s="22"/>
      <c r="E21" s="21" t="s">
        <v>76</v>
      </c>
      <c r="F21" s="21"/>
      <c r="G21" s="21"/>
      <c r="H21" s="21"/>
      <c r="I21" s="21" t="s">
        <v>77</v>
      </c>
      <c r="J21" s="21"/>
      <c r="K21" s="21" t="s">
        <v>9</v>
      </c>
      <c r="L21" s="21"/>
      <c r="M21" s="23" t="s">
        <v>38</v>
      </c>
      <c r="N21" s="1"/>
      <c r="O21" s="1"/>
    </row>
    <row r="22" spans="1:11" ht="12.75">
      <c r="A22" s="4"/>
      <c r="B22" s="3"/>
      <c r="C22" s="3"/>
      <c r="D22" s="3"/>
      <c r="K22" s="3"/>
    </row>
    <row r="23" spans="1:13" ht="12.75">
      <c r="A23" s="5" t="s">
        <v>30</v>
      </c>
      <c r="B23" s="1" t="s">
        <v>33</v>
      </c>
      <c r="C23" s="15" t="str">
        <f>Lähtis!$B$33</f>
        <v>Miika</v>
      </c>
      <c r="D23" s="3"/>
      <c r="E23" s="3">
        <f>SUM(PDA!$C$23)</f>
        <v>0.000787037037037037</v>
      </c>
      <c r="G23" s="1" t="s">
        <v>33</v>
      </c>
      <c r="H23" s="15" t="str">
        <f>Lähtis!$B$24</f>
        <v>Rise</v>
      </c>
      <c r="I23" s="3">
        <f>SUM(PDA!$M$5:$M$10)</f>
        <v>0.00619212962962963</v>
      </c>
      <c r="K23" s="10">
        <f>SUM($I$23-I23)</f>
        <v>0</v>
      </c>
      <c r="M23" s="10">
        <f>SUM($I$23-I23)</f>
        <v>0</v>
      </c>
    </row>
    <row r="24" spans="1:13" ht="12.75">
      <c r="A24" s="1"/>
      <c r="B24" s="1" t="s">
        <v>34</v>
      </c>
      <c r="C24" s="15" t="str">
        <f>Lähtis!$B$24</f>
        <v>Rise</v>
      </c>
      <c r="D24" s="3"/>
      <c r="E24" s="3">
        <f>SUM(PDA!$M$10)</f>
        <v>0.0009490740740740741</v>
      </c>
      <c r="G24" s="1" t="s">
        <v>34</v>
      </c>
      <c r="H24" s="15" t="str">
        <f>Lähtis!$B$33</f>
        <v>Miika</v>
      </c>
      <c r="I24" s="3">
        <f>SUM(PDA!$C$18:$C$23)</f>
        <v>0.006400462962962964</v>
      </c>
      <c r="K24" s="10">
        <f>SUM(I24-I23)</f>
        <v>0.0002083333333333338</v>
      </c>
      <c r="M24" s="10">
        <f>SUM(I24-$I$23)</f>
        <v>0.0002083333333333338</v>
      </c>
    </row>
    <row r="25" spans="1:13" ht="12.75">
      <c r="A25" s="1"/>
      <c r="B25" s="1" t="s">
        <v>35</v>
      </c>
      <c r="C25" s="2" t="str">
        <f>Lähtis!$B$42</f>
        <v>Jaquels</v>
      </c>
      <c r="D25" s="3"/>
      <c r="E25" s="3">
        <f>SUM(PDA!$I$23)</f>
        <v>0.0009490740740740741</v>
      </c>
      <c r="G25" s="1" t="s">
        <v>35</v>
      </c>
      <c r="H25" s="15" t="str">
        <f>Lähtis!$B$12</f>
        <v>Toofast</v>
      </c>
      <c r="I25" s="3">
        <f>SUM(PDA!$E$5:$E$10)</f>
        <v>0.006805555555555555</v>
      </c>
      <c r="K25" s="10">
        <f>SUM(I25-I24)</f>
        <v>0.00040509259259259144</v>
      </c>
      <c r="M25" s="10">
        <f>SUM(I25-$I$23)</f>
        <v>0.0006134259259259253</v>
      </c>
    </row>
    <row r="26" spans="1:13" ht="12.75">
      <c r="A26" s="1"/>
      <c r="B26" s="1" t="s">
        <v>36</v>
      </c>
      <c r="C26" s="15" t="str">
        <f>Lähtis!$B$12</f>
        <v>Toofast</v>
      </c>
      <c r="E26" s="3">
        <f>SUM(PDA!$E$10)</f>
        <v>0.0011226851851851851</v>
      </c>
      <c r="G26" s="1" t="s">
        <v>36</v>
      </c>
      <c r="H26" s="2" t="str">
        <f>Lähtis!$B$42</f>
        <v>Jaquels</v>
      </c>
      <c r="I26" s="3">
        <f>SUM(PDA!$I$18:$I$23)</f>
        <v>0.0078009259259259256</v>
      </c>
      <c r="K26" s="10">
        <f>SUM(I26-I25)</f>
        <v>0.0009953703703703704</v>
      </c>
      <c r="M26" s="10">
        <f>SUM(I26-$I$23)</f>
        <v>0.0016087962962962957</v>
      </c>
    </row>
    <row r="27" spans="1:8" ht="12.75">
      <c r="A27" s="6"/>
      <c r="C27" s="2"/>
      <c r="E27" s="4"/>
      <c r="F27" s="5"/>
      <c r="H27" s="2"/>
    </row>
    <row r="28" spans="1:13" ht="12.75">
      <c r="A28" s="5" t="s">
        <v>25</v>
      </c>
      <c r="B28" s="1" t="s">
        <v>33</v>
      </c>
      <c r="C28" s="15" t="str">
        <f>Lähtis!$B$30</f>
        <v>Sari</v>
      </c>
      <c r="D28" s="3"/>
      <c r="E28" s="3">
        <f>SUM(PDA!$Q$10)</f>
        <v>0.0007407407407407407</v>
      </c>
      <c r="G28" s="1" t="s">
        <v>33</v>
      </c>
      <c r="H28" s="15" t="str">
        <f>Lähtis!$B$30</f>
        <v>Sari</v>
      </c>
      <c r="I28" s="3">
        <f>SUM(PDA!$Q$5:$Q$10)+SUM(PDA!$R$5:$R$10)</f>
        <v>0.005983796296296297</v>
      </c>
      <c r="J28" s="1" t="s">
        <v>101</v>
      </c>
      <c r="K28" s="10">
        <f>SUM($I$28-I28)</f>
        <v>0</v>
      </c>
      <c r="M28" s="10">
        <f>SUM($I$28-I28)</f>
        <v>0</v>
      </c>
    </row>
    <row r="29" spans="1:13" ht="12.75">
      <c r="A29" s="1"/>
      <c r="B29" s="1" t="s">
        <v>34</v>
      </c>
      <c r="C29" s="15" t="str">
        <f>Lähtis!$B$9</f>
        <v>Ami</v>
      </c>
      <c r="D29" s="3"/>
      <c r="E29" s="3">
        <f>SUM(PDA!$C10)</f>
        <v>0.0009606481481481481</v>
      </c>
      <c r="G29" s="1" t="s">
        <v>34</v>
      </c>
      <c r="H29" s="15" t="str">
        <f>Lähtis!$B$9</f>
        <v>Ami</v>
      </c>
      <c r="I29" s="3">
        <f>SUM(PDA!$C$5:$C$10)</f>
        <v>0.007395833333333333</v>
      </c>
      <c r="K29" s="10">
        <f>SUM(I29-I28)</f>
        <v>0.0014120370370370363</v>
      </c>
      <c r="M29" s="10">
        <f>SUM(I29-$I$28)</f>
        <v>0.0014120370370370363</v>
      </c>
    </row>
    <row r="30" spans="1:13" ht="12.75">
      <c r="A30" s="1"/>
      <c r="B30" s="1" t="s">
        <v>35</v>
      </c>
      <c r="C30" s="15" t="str">
        <f>Lähtis!$B$21</f>
        <v>Simi</v>
      </c>
      <c r="D30" s="3"/>
      <c r="E30" s="3">
        <f>SUM(PDA!$K$10)</f>
        <v>0.0010300925925925926</v>
      </c>
      <c r="G30" s="1" t="s">
        <v>35</v>
      </c>
      <c r="H30" s="15" t="str">
        <f>Lähtis!$B$21</f>
        <v>Simi</v>
      </c>
      <c r="I30" s="3">
        <f>SUM(PDA!$K$5:$K$10)</f>
        <v>0.007731481481481482</v>
      </c>
      <c r="K30" s="10">
        <f>SUM(I30-I29)</f>
        <v>0.00033564814814814915</v>
      </c>
      <c r="M30" s="10">
        <f>SUM(I30-$I$28)</f>
        <v>0.0017476851851851855</v>
      </c>
    </row>
    <row r="31" spans="1:13" ht="12.75">
      <c r="A31" s="1"/>
      <c r="B31" s="1" t="s">
        <v>36</v>
      </c>
      <c r="C31" s="15" t="str">
        <f>Lähtis!$B$51</f>
        <v>Jone</v>
      </c>
      <c r="D31" s="3"/>
      <c r="E31" s="3">
        <f>SUM(PDA!$O$23)</f>
        <v>0.0012268518518518518</v>
      </c>
      <c r="G31" s="1" t="s">
        <v>36</v>
      </c>
      <c r="H31" s="15" t="str">
        <f>Lähtis!$B$51</f>
        <v>Jone</v>
      </c>
      <c r="I31" s="3">
        <f>SUM(PDA!$O$18:$O$23)</f>
        <v>0.008611111111111111</v>
      </c>
      <c r="K31" s="10">
        <f>SUM(I31-I30)</f>
        <v>0.0008796296296296286</v>
      </c>
      <c r="M31" s="10">
        <f>SUM(I31-$I$28)</f>
        <v>0.002627314814814814</v>
      </c>
    </row>
    <row r="32" spans="1:13" ht="12.75">
      <c r="A32" s="1"/>
      <c r="B32" s="1" t="s">
        <v>37</v>
      </c>
      <c r="C32" s="15" t="str">
        <f>Lähtis!$B$45</f>
        <v>Jyri</v>
      </c>
      <c r="D32" s="3"/>
      <c r="E32" s="3">
        <f>SUM(PDA!$K$23)</f>
        <v>0.128472222222222</v>
      </c>
      <c r="G32" s="1" t="s">
        <v>37</v>
      </c>
      <c r="H32" s="15" t="str">
        <f>Lähtis!$B$45</f>
        <v>Jyri</v>
      </c>
      <c r="I32" s="3">
        <f>SUM(PDA!$K$18:$K$23)</f>
        <v>0.27083333333333315</v>
      </c>
      <c r="K32" s="10">
        <f>SUM(I32-I31)</f>
        <v>0.262222222222222</v>
      </c>
      <c r="M32" s="10">
        <f>SUM(I32-$I$28)</f>
        <v>0.26484953703703684</v>
      </c>
    </row>
    <row r="33" spans="1:11" ht="12.75">
      <c r="A33" s="2"/>
      <c r="B33" s="3"/>
      <c r="C33" s="15"/>
      <c r="D33" s="3"/>
      <c r="E33" s="3"/>
      <c r="G33" s="3"/>
      <c r="H33" s="15"/>
      <c r="I33" s="3"/>
      <c r="K33" s="3"/>
    </row>
    <row r="34" spans="1:13" ht="12.75">
      <c r="A34" s="5" t="s">
        <v>32</v>
      </c>
      <c r="B34" s="1" t="s">
        <v>33</v>
      </c>
      <c r="C34" s="15" t="str">
        <f>Lähtis!$B$39</f>
        <v>Tumu</v>
      </c>
      <c r="E34" s="3">
        <f>SUM(PDA!$G$23)</f>
        <v>0.0007407407407407407</v>
      </c>
      <c r="F34" s="5"/>
      <c r="G34" s="1" t="s">
        <v>33</v>
      </c>
      <c r="H34" s="15" t="str">
        <f>Lähtis!$B$39</f>
        <v>Tumu</v>
      </c>
      <c r="I34" s="3">
        <f>SUM(PDA!$G$18:$G$23)</f>
        <v>0.005914351851851851</v>
      </c>
      <c r="K34" s="10">
        <f>SUM($I$34-I34)</f>
        <v>0</v>
      </c>
      <c r="M34" s="10">
        <f>SUM($I$34-I34)</f>
        <v>0</v>
      </c>
    </row>
    <row r="35" spans="1:13" ht="12.75">
      <c r="A35" s="1"/>
      <c r="B35" s="1" t="s">
        <v>34</v>
      </c>
      <c r="C35" s="15" t="str">
        <f>Lähtis!$B$18</f>
        <v>Janne</v>
      </c>
      <c r="E35" s="3">
        <f>SUM(PDA!$I$10)</f>
        <v>0.0010185185185185186</v>
      </c>
      <c r="G35" s="1" t="s">
        <v>34</v>
      </c>
      <c r="H35" s="15" t="str">
        <f>Lähtis!$B$18</f>
        <v>Janne</v>
      </c>
      <c r="I35" s="3">
        <f>SUM(PDA!$I$5:$I$10)</f>
        <v>0.007974537037037039</v>
      </c>
      <c r="K35" s="10">
        <f>SUM(I35-I34)</f>
        <v>0.0020601851851851875</v>
      </c>
      <c r="M35" s="10">
        <f>SUM(I35-$I$34)</f>
        <v>0.0020601851851851875</v>
      </c>
    </row>
    <row r="36" spans="1:11" ht="12.75">
      <c r="A36" s="2"/>
      <c r="B36" s="3"/>
      <c r="C36" s="15"/>
      <c r="D36" s="3"/>
      <c r="E36" s="3"/>
      <c r="G36" s="3"/>
      <c r="H36" s="15"/>
      <c r="I36" s="3"/>
      <c r="K36" s="3"/>
    </row>
    <row r="37" spans="1:13" ht="12.75">
      <c r="A37" s="5" t="s">
        <v>31</v>
      </c>
      <c r="B37" s="1" t="s">
        <v>33</v>
      </c>
      <c r="C37" s="15" t="str">
        <f>Lähtis!$B$27</f>
        <v>Haatsi</v>
      </c>
      <c r="E37" s="3">
        <f>SUM(PDA!$O$10)</f>
        <v>0.0008217592592592592</v>
      </c>
      <c r="G37" s="1" t="s">
        <v>33</v>
      </c>
      <c r="H37" s="15" t="str">
        <f>Lähtis!$B$27</f>
        <v>Haatsi</v>
      </c>
      <c r="I37" s="3">
        <f>SUM(PDA!$O$5:$O$10)</f>
        <v>0.006145833333333333</v>
      </c>
      <c r="K37" s="10">
        <f>SUM($I$37-I37)</f>
        <v>0</v>
      </c>
      <c r="M37" s="10">
        <f>SUM($I$37-I37)</f>
        <v>0</v>
      </c>
    </row>
    <row r="38" spans="1:13" ht="12.75">
      <c r="A38" s="1"/>
      <c r="B38" s="1" t="s">
        <v>34</v>
      </c>
      <c r="C38" s="15" t="str">
        <f>Lähtis!$B$48</f>
        <v>Lipasti</v>
      </c>
      <c r="E38" s="3">
        <f>SUM(PDA!$M$23)</f>
        <v>0.0009722222222222221</v>
      </c>
      <c r="G38" s="1" t="s">
        <v>34</v>
      </c>
      <c r="H38" s="15" t="str">
        <f>Lähtis!$B$48</f>
        <v>Lipasti</v>
      </c>
      <c r="I38" s="3">
        <f>SUM(PDA!$M$18:$M$23)+SUM(PDA!$N$18:$N$23)</f>
        <v>0.006412037037037037</v>
      </c>
      <c r="J38" s="1" t="s">
        <v>101</v>
      </c>
      <c r="K38" s="10">
        <f>SUM(I38-I37)</f>
        <v>0.00026620370370370426</v>
      </c>
      <c r="M38" s="10">
        <f>SUM(I38-$I$37)</f>
        <v>0.00026620370370370426</v>
      </c>
    </row>
    <row r="39" spans="1:13" ht="12.75">
      <c r="A39" s="1"/>
      <c r="B39" s="1" t="s">
        <v>35</v>
      </c>
      <c r="C39" s="15" t="str">
        <f>Lähtis!$B$15</f>
        <v>Antti</v>
      </c>
      <c r="E39" s="3">
        <f>SUM(PDA!$G$10)</f>
        <v>0.0451388888888889</v>
      </c>
      <c r="G39" s="1" t="s">
        <v>35</v>
      </c>
      <c r="H39" s="15" t="str">
        <f>Lähtis!$B$15</f>
        <v>Antti</v>
      </c>
      <c r="I39" s="3">
        <f>SUM(PDA!$G$5:$G$10)</f>
        <v>0.05319444444444446</v>
      </c>
      <c r="K39" s="10">
        <f>SUM(I39-I38)</f>
        <v>0.046782407407407425</v>
      </c>
      <c r="M39" s="10">
        <f>SUM(I39-$I$37)</f>
        <v>0.047048611111111124</v>
      </c>
    </row>
    <row r="40" spans="1:13" ht="12.75">
      <c r="A40" s="1"/>
      <c r="B40" s="1" t="s">
        <v>36</v>
      </c>
      <c r="C40" s="15" t="str">
        <f>Lähtis!$B$36</f>
        <v>Kalle</v>
      </c>
      <c r="E40" s="3">
        <f>SUM(PDA!$E$23)</f>
        <v>0.128472222222222</v>
      </c>
      <c r="G40" s="1" t="s">
        <v>36</v>
      </c>
      <c r="H40" s="15" t="str">
        <f>Lähtis!$B$36</f>
        <v>Kalle</v>
      </c>
      <c r="I40" s="3">
        <f>SUM(PDA!$E$18:$E$23)</f>
        <v>0.26837962962962947</v>
      </c>
      <c r="K40" s="10">
        <f>SUM(I40-I39)</f>
        <v>0.215185185185185</v>
      </c>
      <c r="M40" s="10">
        <f>SUM(I40-$I$37)</f>
        <v>0.2622337962962961</v>
      </c>
    </row>
    <row r="41" spans="1:11" ht="12.75">
      <c r="A41" s="2"/>
      <c r="B41" s="3"/>
      <c r="C41" s="3"/>
      <c r="D41" s="3"/>
      <c r="E41" s="3"/>
      <c r="I41" s="3"/>
      <c r="K41" s="3"/>
    </row>
    <row r="42" spans="1:11" ht="12.75">
      <c r="A42" s="2"/>
      <c r="B42" s="3"/>
      <c r="C42" s="3"/>
      <c r="D42" s="3"/>
      <c r="E42" s="3"/>
      <c r="I42" s="3"/>
      <c r="K42" s="3"/>
    </row>
    <row r="43" spans="1:11" ht="12.75">
      <c r="A43" s="2"/>
      <c r="B43" s="3"/>
      <c r="C43" s="3"/>
      <c r="D43" s="3"/>
      <c r="E43" s="3"/>
      <c r="I43" s="3"/>
      <c r="K43" s="3"/>
    </row>
    <row r="44" spans="1:11" ht="12.75">
      <c r="A44" s="2"/>
      <c r="B44" s="3"/>
      <c r="C44" s="3"/>
      <c r="D44" s="3"/>
      <c r="E44" s="3"/>
      <c r="I44" s="3"/>
      <c r="K44" s="3"/>
    </row>
    <row r="46" spans="1:11" ht="12.75">
      <c r="A46" s="6"/>
      <c r="E46" s="4"/>
      <c r="F46" s="5"/>
      <c r="G46" s="5"/>
      <c r="H46" s="5"/>
      <c r="I46" s="4"/>
      <c r="J46" s="5"/>
      <c r="K46" s="4"/>
    </row>
    <row r="47" spans="1:11" ht="12.75">
      <c r="A47" s="2"/>
      <c r="B47" s="3"/>
      <c r="C47" s="3"/>
      <c r="D47" s="3"/>
      <c r="E47" s="3"/>
      <c r="I47" s="3"/>
      <c r="K47" s="3"/>
    </row>
    <row r="48" spans="1:11" ht="12.75">
      <c r="A48" s="2"/>
      <c r="B48" s="3"/>
      <c r="C48" s="3"/>
      <c r="D48" s="3"/>
      <c r="E48" s="3"/>
      <c r="I48" s="3"/>
      <c r="K48" s="3"/>
    </row>
    <row r="49" spans="1:11" ht="12.75">
      <c r="A49" s="2"/>
      <c r="B49" s="3"/>
      <c r="C49" s="3"/>
      <c r="D49" s="3"/>
      <c r="E49" s="3"/>
      <c r="I49" s="3"/>
      <c r="K49" s="3"/>
    </row>
    <row r="50" spans="1:11" ht="12.75">
      <c r="A50" s="2"/>
      <c r="B50" s="3"/>
      <c r="C50" s="3"/>
      <c r="D50" s="3"/>
      <c r="E50" s="3"/>
      <c r="I50" s="3"/>
      <c r="K50" s="3"/>
    </row>
    <row r="51" spans="1:11" ht="12.75">
      <c r="A51" s="2"/>
      <c r="B51" s="3"/>
      <c r="C51" s="3"/>
      <c r="D51" s="3"/>
      <c r="E51" s="3"/>
      <c r="I51" s="3"/>
      <c r="K51" s="3"/>
    </row>
    <row r="52" spans="1:11" ht="12.75">
      <c r="A52" s="2"/>
      <c r="B52" s="3"/>
      <c r="C52" s="3"/>
      <c r="D52" s="3"/>
      <c r="E52" s="3"/>
      <c r="I52" s="3"/>
      <c r="K52" s="3"/>
    </row>
    <row r="53" spans="1:11" ht="12.75">
      <c r="A53" s="2"/>
      <c r="B53" s="3"/>
      <c r="C53" s="3"/>
      <c r="D53" s="3"/>
      <c r="E53" s="3"/>
      <c r="I53" s="3"/>
      <c r="K53" s="3"/>
    </row>
    <row r="54" spans="1:11" ht="12.75">
      <c r="A54" s="2"/>
      <c r="B54" s="3"/>
      <c r="C54" s="3"/>
      <c r="D54" s="3"/>
      <c r="E54" s="3"/>
      <c r="I54" s="3"/>
      <c r="K54" s="3"/>
    </row>
    <row r="55" spans="1:11" ht="12.75">
      <c r="A55" s="2"/>
      <c r="B55" s="3"/>
      <c r="C55" s="3"/>
      <c r="D55" s="3"/>
      <c r="E55" s="3"/>
      <c r="I55" s="3"/>
      <c r="K55" s="3"/>
    </row>
    <row r="56" spans="1:11" ht="12.75">
      <c r="A56" s="2"/>
      <c r="B56" s="3"/>
      <c r="C56" s="3"/>
      <c r="D56" s="3"/>
      <c r="E56" s="3"/>
      <c r="I56" s="3"/>
      <c r="K56" s="3"/>
    </row>
    <row r="58" spans="1:11" ht="12.75">
      <c r="A58" s="6"/>
      <c r="E58" s="4"/>
      <c r="F58" s="5"/>
      <c r="G58" s="5"/>
      <c r="H58" s="5"/>
      <c r="I58" s="4"/>
      <c r="J58" s="5"/>
      <c r="K58" s="4"/>
    </row>
    <row r="59" spans="1:11" ht="12.75">
      <c r="A59" s="2"/>
      <c r="B59" s="3"/>
      <c r="C59" s="3"/>
      <c r="D59" s="3"/>
      <c r="E59" s="3"/>
      <c r="I59" s="3"/>
      <c r="K59" s="3"/>
    </row>
    <row r="60" spans="1:11" ht="12.75">
      <c r="A60" s="2"/>
      <c r="B60" s="3"/>
      <c r="C60" s="3"/>
      <c r="D60" s="3"/>
      <c r="E60" s="3"/>
      <c r="I60" s="3"/>
      <c r="K60" s="3"/>
    </row>
    <row r="61" spans="1:11" ht="12.75">
      <c r="A61" s="2"/>
      <c r="B61" s="3"/>
      <c r="C61" s="3"/>
      <c r="D61" s="3"/>
      <c r="E61" s="3"/>
      <c r="I61" s="3"/>
      <c r="K61" s="3"/>
    </row>
    <row r="62" spans="1:11" ht="12.75">
      <c r="A62" s="2"/>
      <c r="B62" s="3"/>
      <c r="C62" s="3"/>
      <c r="D62" s="3"/>
      <c r="E62" s="3"/>
      <c r="I62" s="3"/>
      <c r="K62" s="3"/>
    </row>
    <row r="63" spans="1:11" ht="12.75">
      <c r="A63" s="2"/>
      <c r="B63" s="3"/>
      <c r="C63" s="3"/>
      <c r="D63" s="3"/>
      <c r="E63" s="3"/>
      <c r="I63" s="3"/>
      <c r="K63" s="3"/>
    </row>
    <row r="64" spans="1:11" ht="12.75">
      <c r="A64" s="2"/>
      <c r="B64" s="3"/>
      <c r="C64" s="3"/>
      <c r="D64" s="3"/>
      <c r="E64" s="3"/>
      <c r="I64" s="3"/>
      <c r="K64" s="3"/>
    </row>
    <row r="65" spans="1:11" ht="12.75">
      <c r="A65" s="2"/>
      <c r="B65" s="3"/>
      <c r="C65" s="3"/>
      <c r="D65" s="3"/>
      <c r="E65" s="3"/>
      <c r="I65" s="3"/>
      <c r="K65" s="3"/>
    </row>
    <row r="66" spans="1:11" ht="12.75">
      <c r="A66" s="2"/>
      <c r="B66" s="3"/>
      <c r="C66" s="3"/>
      <c r="D66" s="3"/>
      <c r="E66" s="3"/>
      <c r="I66" s="3"/>
      <c r="K66" s="3"/>
    </row>
    <row r="67" spans="1:11" ht="12.75">
      <c r="A67" s="2"/>
      <c r="B67" s="3"/>
      <c r="C67" s="3"/>
      <c r="D67" s="3"/>
      <c r="E67" s="3"/>
      <c r="I67" s="3"/>
      <c r="K67" s="3"/>
    </row>
    <row r="68" spans="1:11" ht="12.75">
      <c r="A68" s="2"/>
      <c r="B68" s="3"/>
      <c r="C68" s="3"/>
      <c r="D68" s="3"/>
      <c r="E68" s="3"/>
      <c r="I68" s="3"/>
      <c r="K68" s="3"/>
    </row>
    <row r="71" spans="1:11" ht="12.75">
      <c r="A71" s="6"/>
      <c r="E71" s="4"/>
      <c r="F71" s="5"/>
      <c r="G71" s="5"/>
      <c r="H71" s="5"/>
      <c r="I71" s="4"/>
      <c r="J71" s="5"/>
      <c r="K71" s="4"/>
    </row>
    <row r="72" spans="1:11" ht="12.75">
      <c r="A72" s="2"/>
      <c r="B72" s="3"/>
      <c r="C72" s="3"/>
      <c r="D72" s="3"/>
      <c r="E72" s="3"/>
      <c r="I72" s="3"/>
      <c r="K72" s="3"/>
    </row>
    <row r="73" spans="1:11" ht="12.75">
      <c r="A73" s="2"/>
      <c r="B73" s="3"/>
      <c r="C73" s="3"/>
      <c r="D73" s="3"/>
      <c r="E73" s="3"/>
      <c r="I73" s="3"/>
      <c r="K73" s="3"/>
    </row>
    <row r="74" spans="1:11" ht="12.75">
      <c r="A74" s="2"/>
      <c r="B74" s="3"/>
      <c r="C74" s="3"/>
      <c r="D74" s="3"/>
      <c r="E74" s="3"/>
      <c r="I74" s="3"/>
      <c r="K74" s="3"/>
    </row>
    <row r="75" spans="1:11" ht="12.75">
      <c r="A75" s="2"/>
      <c r="B75" s="3"/>
      <c r="C75" s="3"/>
      <c r="D75" s="3"/>
      <c r="E75" s="3"/>
      <c r="I75" s="3"/>
      <c r="K75" s="3"/>
    </row>
    <row r="76" spans="1:11" ht="12.75">
      <c r="A76" s="2"/>
      <c r="B76" s="3"/>
      <c r="C76" s="3"/>
      <c r="D76" s="3"/>
      <c r="E76" s="3"/>
      <c r="I76" s="3"/>
      <c r="K76" s="3"/>
    </row>
    <row r="77" spans="1:11" ht="12.75">
      <c r="A77" s="2"/>
      <c r="B77" s="3"/>
      <c r="C77" s="3"/>
      <c r="D77" s="3"/>
      <c r="E77" s="3"/>
      <c r="I77" s="3"/>
      <c r="K77" s="3"/>
    </row>
    <row r="78" spans="1:11" ht="12.75">
      <c r="A78" s="2"/>
      <c r="B78" s="3"/>
      <c r="C78" s="3"/>
      <c r="D78" s="3"/>
      <c r="E78" s="3"/>
      <c r="I78" s="3"/>
      <c r="K78" s="3"/>
    </row>
    <row r="79" spans="1:11" ht="12.75">
      <c r="A79" s="2"/>
      <c r="B79" s="3"/>
      <c r="C79" s="3"/>
      <c r="D79" s="3"/>
      <c r="E79" s="3"/>
      <c r="I79" s="3"/>
      <c r="K79" s="3"/>
    </row>
    <row r="80" spans="1:11" ht="12.75">
      <c r="A80" s="2"/>
      <c r="B80" s="3"/>
      <c r="C80" s="3"/>
      <c r="D80" s="3"/>
      <c r="E80" s="3"/>
      <c r="I80" s="3"/>
      <c r="K80" s="3"/>
    </row>
    <row r="81" spans="1:11" ht="12.75">
      <c r="A81" s="2"/>
      <c r="B81" s="3"/>
      <c r="C81" s="3"/>
      <c r="D81" s="3"/>
      <c r="E81" s="8"/>
      <c r="I81" s="3"/>
      <c r="K81" s="3"/>
    </row>
  </sheetData>
  <printOptions/>
  <pageMargins left="0.46" right="0.26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Tamminiemi</dc:creator>
  <cp:keywords/>
  <dc:description/>
  <cp:lastModifiedBy>Heikkila Sami</cp:lastModifiedBy>
  <cp:lastPrinted>2007-11-05T12:15:35Z</cp:lastPrinted>
  <dcterms:created xsi:type="dcterms:W3CDTF">2007-03-06T15:54:20Z</dcterms:created>
  <dcterms:modified xsi:type="dcterms:W3CDTF">2007-11-06T10:31:45Z</dcterms:modified>
  <cp:category/>
  <cp:version/>
  <cp:contentType/>
  <cp:contentStatus/>
</cp:coreProperties>
</file>